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_rels/sheet2.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amp; Index" sheetId="1" state="visible" r:id="rId3"/>
    <sheet name="How to Use Each Exercise" sheetId="2" state="visible" r:id="rId4"/>
    <sheet name="01 P&amp;L · P&amp;L Worksheet" sheetId="3" state="visible" r:id="rId5"/>
    <sheet name="02 MUST &amp; Freedom · MUST &amp; Free" sheetId="4" state="visible" r:id="rId6"/>
    <sheet name="03 4P Framework · 4P Framework" sheetId="5" state="visible" r:id="rId7"/>
    <sheet name="04 Lead Engine · Lead Engine" sheetId="6" state="visible" r:id="rId8"/>
    <sheet name="05 Media Gameplan · Media Gamep" sheetId="7" state="visible" r:id="rId9"/>
    <sheet name="06 Database Check · Database Ch" sheetId="8" state="visible" r:id="rId10"/>
    <sheet name="07 7C Diagnostic · 7C Diagnosti" sheetId="9" state="visible" r:id="rId11"/>
    <sheet name="08 Margin Curve · Margin Calcul" sheetId="10" state="visible" r:id="rId12"/>
    <sheet name="08 Margin Curve · Stages &amp; Refl" sheetId="11" state="visible" r:id="rId13"/>
    <sheet name="09 90-Day Sprint · Sprint Plan" sheetId="12" state="visible" r:id="rId14"/>
    <sheet name="09 90-Day Sprint · Execution &amp; " sheetId="13" state="visible" r:id="rId15"/>
    <sheet name="10 Capital Arch · The Architect" sheetId="14" state="visible" r:id="rId16"/>
    <sheet name="10 Capital Arch · Time &amp; Dilige" sheetId="15" state="visible" r:id="rId17"/>
    <sheet name="10 Capital Arch · Structure &amp; N" sheetId="16" state="visible" r:id="rId1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<sst xmlns="http://schemas.openxmlformats.org/spreadsheetml/2006/main" count="715" uniqueCount="608">
  <si>
    <t xml:space="preserve">GET IN TO GET OUT  ·  COMPANION WORKBOOK</t>
  </si>
  <si>
    <t xml:space="preserve">The Complete Exercises.</t>
  </si>
  <si>
    <t xml:space="preserve">All 10 exercises from the book in a single workbook.</t>
  </si>
  <si>
    <t xml:space="preserve">By Jon Brooks · Momentum Realty · movewithmomentum.com/freedom</t>
  </si>
  <si>
    <t xml:space="preserve">INDEX</t>
  </si>
  <si>
    <t xml:space="preserve">#</t>
  </si>
  <si>
    <t xml:space="preserve">Exercise</t>
  </si>
  <si>
    <t xml:space="preserve">Chapter</t>
  </si>
  <si>
    <t xml:space="preserve">Sheet tab prefix</t>
  </si>
  <si>
    <t xml:space="preserve">01</t>
  </si>
  <si>
    <t xml:space="preserve">A Real P&amp;L</t>
  </si>
  <si>
    <t xml:space="preserve">Reference</t>
  </si>
  <si>
    <t xml:space="preserve">01 P&amp;L</t>
  </si>
  <si>
    <t xml:space="preserve">02</t>
  </si>
  <si>
    <t xml:space="preserve">MUST &amp; Freedom Numbers</t>
  </si>
  <si>
    <t xml:space="preserve">Chapter 3</t>
  </si>
  <si>
    <t xml:space="preserve">02 MUST &amp; Freedom</t>
  </si>
  <si>
    <t xml:space="preserve">03</t>
  </si>
  <si>
    <t xml:space="preserve">The 4P Framework</t>
  </si>
  <si>
    <t xml:space="preserve">Chapter 4</t>
  </si>
  <si>
    <t xml:space="preserve">03 4P Framework</t>
  </si>
  <si>
    <t xml:space="preserve">04</t>
  </si>
  <si>
    <t xml:space="preserve">The Lead Engine</t>
  </si>
  <si>
    <t xml:space="preserve">Chapter 5</t>
  </si>
  <si>
    <t xml:space="preserve">04 Lead Engine</t>
  </si>
  <si>
    <t xml:space="preserve">05</t>
  </si>
  <si>
    <t xml:space="preserve">Your Media Gameplan</t>
  </si>
  <si>
    <t xml:space="preserve">Ch 5 · Engine 4</t>
  </si>
  <si>
    <t xml:space="preserve">05 Media Gameplan</t>
  </si>
  <si>
    <t xml:space="preserve">06</t>
  </si>
  <si>
    <t xml:space="preserve">Database Health Check</t>
  </si>
  <si>
    <t xml:space="preserve">Chapter 6</t>
  </si>
  <si>
    <t xml:space="preserve">06 Database Check</t>
  </si>
  <si>
    <t xml:space="preserve">07</t>
  </si>
  <si>
    <t xml:space="preserve">The 7C Diagnostic</t>
  </si>
  <si>
    <t xml:space="preserve">Chapter 7</t>
  </si>
  <si>
    <t xml:space="preserve">07 7C Diagnostic</t>
  </si>
  <si>
    <t xml:space="preserve">08</t>
  </si>
  <si>
    <t xml:space="preserve">The Margin Curve</t>
  </si>
  <si>
    <t xml:space="preserve">Chapter 8</t>
  </si>
  <si>
    <t xml:space="preserve">08 Margin Curve</t>
  </si>
  <si>
    <t xml:space="preserve">09</t>
  </si>
  <si>
    <t xml:space="preserve">The 90-Day Sprint</t>
  </si>
  <si>
    <t xml:space="preserve">Chapter 9</t>
  </si>
  <si>
    <t xml:space="preserve">09 90-Day Sprint</t>
  </si>
  <si>
    <t xml:space="preserve">10</t>
  </si>
  <si>
    <t xml:space="preserve">Capital Architecture</t>
  </si>
  <si>
    <t xml:space="preserve">Chapter 10</t>
  </si>
  <si>
    <t xml:space="preserve">10 Capital Arch</t>
  </si>
  <si>
    <t xml:space="preserve">HOW TO USE</t>
  </si>
  <si>
    <t xml:space="preserve">Work through the exercises in order the first time. The math builds on itself: the MUST Number from Exercise 2 feeds into the Margin Curve in Exercise 8. The 7C Diagnostic in Exercise 7 surfaces the gaps that become the 90-Day Sprint priorities in Exercise 9.</t>
  </si>
  <si>
    <t xml:space="preserve">After the first pass, come back on your own cadence. The Database Health Check, Margin Curve, and 90-Day Sprint are designed to be re-run every quarter.</t>
  </si>
  <si>
    <t xml:space="preserve">Blue numbers are inputs — change them and the calculated outputs (in black) update automatically. See the 'How to Use Each Exercise' sheet for orientation on any specific exercise.</t>
  </si>
  <si>
    <t xml:space="preserve">Print individual sheets, or use File → Print Entire Workbook to get the full pack. For a printable PDF version, see movewithmomentum.com/freedom and use the 'Print version' button.</t>
  </si>
  <si>
    <t xml:space="preserve">WHERE TO BRING YOUR WORK</t>
  </si>
  <si>
    <t xml:space="preserve">These exercises produce answers. Answers produce decisions. Decisions produce momentum, but only when there's accountability. Below are the two communities Jon and Brittany run for agents working through this book.</t>
  </si>
  <si>
    <t xml:space="preserve">★ FREE · COMMUNITY</t>
  </si>
  <si>
    <t xml:space="preserve">PAID · EXECUTION</t>
  </si>
  <si>
    <t xml:space="preserve">Facebook Mastermind</t>
  </si>
  <si>
    <t xml:space="preserve">Think Big · Question Everything</t>
  </si>
  <si>
    <t xml:space="preserve">Live answers from Jon and Brittany. Post your worksheets, share your sprint metrics, get the pushback most agents never get from their broker. Free, private, active.</t>
  </si>
  <si>
    <t xml:space="preserve">The deeper mastermind. Strategy, accountability, structured calls, and the operators executing at the next level. Built for agents serious about going from income producer to capital allocator.</t>
  </si>
  <si>
    <t xml:space="preserve">▸  Bring filled-in exercises for a second set of eyes</t>
  </si>
  <si>
    <t xml:space="preserve">▸  Quarterly accountability with structured reviews</t>
  </si>
  <si>
    <t xml:space="preserve">▸  Ask the questions you're too embarrassed to ask</t>
  </si>
  <si>
    <t xml:space="preserve">▸  Direct access to the systems Jon and Brittany use</t>
  </si>
  <si>
    <t xml:space="preserve">▸  See what other agents are doing, with real numbers</t>
  </si>
  <si>
    <t xml:space="preserve">▸  A peer group whose numbers force yours up</t>
  </si>
  <si>
    <t xml:space="preserve">facebook.com/groups/1632337067820750</t>
  </si>
  <si>
    <t xml:space="preserve">thinkbigquestioneverything.com</t>
  </si>
  <si>
    <t xml:space="preserve">How to Use Each Exercise</t>
  </si>
  <si>
    <t xml:space="preserve">One-page orientation for all 10 exercises.</t>
  </si>
  <si>
    <t xml:space="preserve">What it shows / calculates / builds</t>
  </si>
  <si>
    <t xml:space="preserve">What it shows: a complete profit &amp; loss statement for a successful agent or team, broken into income, cost of sale, expenses, and net.</t>
  </si>
  <si>
    <t xml:space="preserve">How to use it</t>
  </si>
  <si>
    <t xml:space="preserve">How to use it: this is a REFERENCE sheet. Read across the months. Notice that the same agent who looks great in March looks ordinary in July. Use it to calibrate what 'a real P&amp;L' looks like before you build your own.</t>
  </si>
  <si>
    <t xml:space="preserve">Where it leads</t>
  </si>
  <si>
    <t xml:space="preserve">Where it leads: Exercise 2 (MUST &amp; Freedom Numbers) gives you the numbers behind your own P&amp;L.</t>
  </si>
  <si>
    <t xml:space="preserve">What it calculates: your MUST Number (the minimum gross commission you need this year to not go backwards) and your FREEDOM Number (the gross commission that funds the life you actually want).</t>
  </si>
  <si>
    <t xml:space="preserve">How to use it: blue cells are inputs. Enter your monthly fixed lifestyle costs, your business overhead, your target savings, and your average commission per close. The workbook returns both numbers and the units you need to close to hit each.</t>
  </si>
  <si>
    <t xml:space="preserve">Where it leads: every other exercise references these two numbers. The Margin Curve, in particular, shows how the MUST Number changes as you move from solo to team.</t>
  </si>
  <si>
    <t xml:space="preserve">What it surfaces: where you are on People, Product, Process, Promotion. Each is scored 1-10.</t>
  </si>
  <si>
    <t xml:space="preserve">How to use it: be honest. If you don't know what your Process score is, it's a 4. The 4P with the lowest score is your bottleneck. The whole business cannot grow faster than your weakest P.</t>
  </si>
  <si>
    <t xml:space="preserve">Where it leads: the lowest P becomes your 90-Day Sprint gap in Exercise 9.</t>
  </si>
  <si>
    <t xml:space="preserve">What it inventories: the five engines of lead generation. Repeats / Referrals / Reviews. Sphere. Geographic. Niche. Organic media.</t>
  </si>
  <si>
    <t xml:space="preserve">How to use it: rate each engine 0-3 on whether you OWN it (3 = you could replicate it in any market), partial (2), early (1), or absent (0). Engines you don't own are vulnerable.</t>
  </si>
  <si>
    <t xml:space="preserve">Where it leads: Engine 4 (organic media) gets its own dedicated exercise next.</t>
  </si>
  <si>
    <t xml:space="preserve">What it builds: a one-platform, one-cadence, one-angle plan for organic social. No multi-platform sprawl. No daily posting if you can't sustain it.</t>
  </si>
  <si>
    <t xml:space="preserve">How to use it: pick the platform you'll commit to for the next 12 months. Define the angle that's yours (not your zip code, not 'I help buyers'). Set a cadence you can hold through a hard quarter.</t>
  </si>
  <si>
    <t xml:space="preserve">Where it leads: the cadence becomes a weekly metric in your 90-Day Sprint.</t>
  </si>
  <si>
    <t xml:space="preserve">What it tests: your true database health using the 41-Touch Program. Are the right people in your database, and are you touching them at the right cadence?</t>
  </si>
  <si>
    <t xml:space="preserve">How to use it: count qualified contacts (people who know you well enough to refer). Count referrals generated in the last 12 months. Target referral rate is 20%. Below that, silence is almost always the cause.</t>
  </si>
  <si>
    <t xml:space="preserve">Where it leads: a low referral rate is the most common 90-Day Sprint gap. Re-run this exercise every quarter.</t>
  </si>
  <si>
    <t xml:space="preserve">What it scores: seven operational dimensions of your business. Clarity, Calendar, Conversion, Capital, Care, Capacity, Confidence. Each 1-10 with target and gap.</t>
  </si>
  <si>
    <t xml:space="preserve">How to use it: don't average the scores. Find the lowest two. Those are the constraints. Improvement in any other area is wasted until those two move.</t>
  </si>
  <si>
    <t xml:space="preserve">Where it leads: the two lowest C's become Gap #1 and Gap #2 in your 90-Day Sprint.</t>
  </si>
  <si>
    <t xml:space="preserve">What it models: the economic trade-off between operating solo and operating with team splits. Same volume, two different net incomes.</t>
  </si>
  <si>
    <t xml:space="preserve">How to use it: enter your annual units, average sales price, and commission rate. The workbook calculates the chain (volume → GCI → cost of sale → operating expenses → net). The two outcome cards show what you net WITH team margins and WITHOUT. The delta is the dollar cost of leverage.</t>
  </si>
  <si>
    <t xml:space="preserve">Where it leads: the answer determines what stage of the curve you're on (Solo Operator through Building Leaders). Stage 4 is a complete destination — bigger is not better, better is better.</t>
  </si>
  <si>
    <t xml:space="preserve">What it produces: a 90-day execution plan with one or two specific gaps, a weekly metric tracked every Friday, three things to eliminate (remove, not reduce), and an end-of-sprint review.</t>
  </si>
  <si>
    <t xml:space="preserve">How to use it: enter the start date. The end date and the 13 Friday checkpoints auto-populate. Every Friday, record the metric. At day 90, run the review section with your advisory board.</t>
  </si>
  <si>
    <t xml:space="preserve">Where it leads: question 3 of the review feeds the next sprint's gaps. The loop never closes; it rotates.</t>
  </si>
  <si>
    <t xml:space="preserve">What it builds: the four-layer architecture of your money (Operating, Investment, Protection, Legacy) plus the Time and Due Diligence checklists.</t>
  </si>
  <si>
    <t xml:space="preserve">How to use it: answer the four allocator questions (kept, deployed, working without you, return for risk). Status each layer. Three numeric inputs (reinvestment %, liquidity months, lifestyle %) auto-classify your situation. Then work the Time and Due Diligence checklists.</t>
  </si>
  <si>
    <t xml:space="preserve">Where it leads: this is the exit chapter. Real wealth is when production becomes optional, not required.</t>
  </si>
  <si>
    <t xml:space="preserve">NOW THE HARD PART — EXECUTE</t>
  </si>
  <si>
    <t xml:space="preserve">Understanding is not the variable. Almost every agent who reads this book will follow the exercises through page one. Few will still be running the 90-Day Sprint in month nine. The difference is not talent or market. It is whether somebody is in the room when the work gets boring.</t>
  </si>
  <si>
    <t xml:space="preserve">★  FREE  ·  COMMUNITY</t>
  </si>
  <si>
    <t xml:space="preserve">PAID  ·  EXECUTION</t>
  </si>
  <si>
    <t xml:space="preserve">The Facebook Mastermind
Jon and Brittany answer questions live. Post your worksheets, share sprint metrics, get the pushback most agents never get.</t>
  </si>
  <si>
    <t xml:space="preserve">Think Big · Question Everything
The deeper mastermind. Strategy, accountability, structured calls, and the operators executing at the next level.</t>
  </si>
  <si>
    <t xml:space="preserve">→  facebook.com/groups/1632337067820750</t>
  </si>
  <si>
    <t xml:space="preserve">→  thinkbigquestioneverything.com</t>
  </si>
  <si>
    <t xml:space="preserve">The framework is in your hands. The execution is the choice that defines the next year of your business. Pick one. Show up.</t>
  </si>
  <si>
    <t xml:space="preserve">GET IN TO GET OUT  ·  EXERCISE 1</t>
  </si>
  <si>
    <t xml:space="preserve">Monthly P&amp;L Worksheet</t>
  </si>
  <si>
    <t xml:space="preserve">Agent / Team:</t>
  </si>
  <si>
    <t xml:space="preserve">Year:</t>
  </si>
  <si>
    <t xml:space="preserve">Annual budget &amp; actuals tracker</t>
  </si>
  <si>
    <t xml:space="preserve">Line Item</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</si>
  <si>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</si>
  <si>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</si>
  <si>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</si>
  <si>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</si>
  <si>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</si>
  <si>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</si>
  <si>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</si>
  <si>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</si>
  <si>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</si>
  <si>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</si>
  <si>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</si>
  <si>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</si>
  <si>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TOTAL</t>
  </si>
  <si>
    <t xml:space="preserve">INCOME</t>
  </si>
  <si>
    <t xml:space="preserve">Gross Commission Income (GCI)</t>
  </si>
  <si>
    <t xml:space="preserve">Other Income (referrals, profit share)</t>
  </si>
  <si>
    <t xml:space="preserve">Total Income</t>
  </si>
  <si>
    <t xml:space="preserve">COST OF SALE</t>
  </si>
  <si>
    <t xml:space="preserve">Brokerage Splits</t>
  </si>
  <si>
    <t xml:space="preserve">Brokerage Fees (transaction, E&amp;O)</t>
  </si>
  <si>
    <t xml:space="preserve">Royalties / Franchise Fees</t>
  </si>
  <si>
    <t xml:space="preserve">Agent Referrals Paid Out</t>
  </si>
  <si>
    <t xml:space="preserve">Total Cost of Sale</t>
  </si>
  <si>
    <t xml:space="preserve">GROSS PROFIT</t>
  </si>
  <si>
    <t xml:space="preserve">OPERATING EXPENSES</t>
  </si>
  <si>
    <t xml:space="preserve">Education (books, classes, coaching, conferences)</t>
  </si>
  <si>
    <t xml:space="preserve">Lead Generation (Zillow, Realtor.com, Google, social)</t>
  </si>
  <si>
    <t xml:space="preserve">Payroll (admin, TC, ISA, buyer agent, employer taxes)</t>
  </si>
  <si>
    <t xml:space="preserve">Professional Services (photo, video, legal, accounting)</t>
  </si>
  <si>
    <t xml:space="preserve">Technology &amp; Phone (MLS, CRM, subscriptions, mobile)</t>
  </si>
  <si>
    <t xml:space="preserve">Supplies &amp; Equipment (cards, signs, lockboxes, supplies)</t>
  </si>
  <si>
    <t xml:space="preserve">Meals &amp; Entertainment (client meals, team meetings)</t>
  </si>
  <si>
    <t xml:space="preserve">Client Gifts &amp; Events (closing gifts, annual events)</t>
  </si>
  <si>
    <t xml:space="preserve">Health Insurance</t>
  </si>
  <si>
    <t xml:space="preserve">Taxes &amp; Licenses (business taxes, dues, licenses)</t>
  </si>
  <si>
    <t xml:space="preserve">Other / Misc.</t>
  </si>
  <si>
    <t xml:space="preserve">Total Operating Expenses</t>
  </si>
  <si>
    <t xml:space="preserve">NET INCOME</t>
  </si>
  <si>
    <t xml:space="preserve">Net Margin %</t>
  </si>
  <si>
    <t xml:space="preserve">GET IN TO GET OUT  ·  EXERCISE 2</t>
  </si>
  <si>
    <t xml:space="preserve">Your MUST &amp; Freedom Numbers</t>
  </si>
  <si>
    <t xml:space="preserve">Two numbers every agent has to know. One keeps you alive. One sets you free.</t>
  </si>
  <si>
    <t xml:space="preserve">Date:</t>
  </si>
  <si>
    <t xml:space="preserve">Numbers don't care how hard you work. They expose whether your model works. If it doesn't, they tell you why.</t>
  </si>
  <si>
    <t xml:space="preserve">YOUR MUST NUMBER</t>
  </si>
  <si>
    <t xml:space="preserve">The minimum financial outcome your business requires to survive. Not a goal. A floor.</t>
  </si>
  <si>
    <t xml:space="preserve">STEP 1 · WHAT DO YOU NEED TO KEEP?</t>
  </si>
  <si>
    <t xml:space="preserve">Target net profit, after tax</t>
  </si>
  <si>
    <t xml:space="preserve">What you keep after tax and expenses.</t>
  </si>
  <si>
    <t xml:space="preserve">Estimated tax liability</t>
  </si>
  <si>
    <t xml:space="preserve">At $100K profit, assume ~25% tax rate.</t>
  </si>
  <si>
    <t xml:space="preserve">Total business expenses</t>
  </si>
  <si>
    <t xml:space="preserve">Splits, fees, tools, payroll, technology.</t>
  </si>
  <si>
    <t xml:space="preserve">STEP 2 · WORK BACKWARD TO VOLUME</t>
  </si>
  <si>
    <t xml:space="preserve">Average sale price in your market</t>
  </si>
  <si>
    <t xml:space="preserve">Median sale price of your typical deal.</t>
  </si>
  <si>
    <t xml:space="preserve">Average commission rate (net after split)</t>
  </si>
  <si>
    <t xml:space="preserve">Enter as decimal. Example: 2.5% = 0.025</t>
  </si>
  <si>
    <t xml:space="preserve">★ YOUR MUST NUMBER</t>
  </si>
  <si>
    <t xml:space="preserve">Net profit + tax + expenses = gross income your business must produce</t>
  </si>
  <si>
    <t xml:space="preserve">Units Required</t>
  </si>
  <si>
    <t xml:space="preserve">MUST ÷ (avg sale price × commission rate)</t>
  </si>
  <si>
    <t xml:space="preserve">Annual Volume</t>
  </si>
  <si>
    <t xml:space="preserve">Units × avg sale price</t>
  </si>
  <si>
    <t xml:space="preserve">Net Margin</t>
  </si>
  <si>
    <t xml:space="preserve">Net profit ÷ MUST number</t>
  </si>
  <si>
    <t xml:space="preserve">↳ Review weekly. The MUST is a floor. Below it, the machine is breaking.</t>
  </si>
  <si>
    <t xml:space="preserve">YOUR FREEDOM NUMBER</t>
  </si>
  <si>
    <t xml:space="preserve">The capital that lets your investments cover your life. Where you stop needing the business.</t>
  </si>
  <si>
    <t xml:space="preserve">STEP 3 · WHAT DOES YOUR LIFE COST?</t>
  </si>
  <si>
    <t xml:space="preserve">Personal living expenses (annual)</t>
  </si>
  <si>
    <t xml:space="preserve">The honest cost of your actual life.</t>
  </si>
  <si>
    <t xml:space="preserve">Expected annual return on capital</t>
  </si>
  <si>
    <t xml:space="preserve">Default 8%. Adjust to your investing approach.</t>
  </si>
  <si>
    <t xml:space="preserve">★ YOUR FREEDOM NUMBER</t>
  </si>
  <si>
    <t xml:space="preserve">Living expenses ÷ return rate = capital that, invested, covers your life passively</t>
  </si>
  <si>
    <t xml:space="preserve">Deployable Capital</t>
  </si>
  <si>
    <t xml:space="preserve">Annual net profit − living expenses</t>
  </si>
  <si>
    <t xml:space="preserve">Years to Freedom</t>
  </si>
  <si>
    <t xml:space="preserve">Freedom Number ÷ deployable capital. The number to shrink.</t>
  </si>
  <si>
    <t xml:space="preserve">↳ Freedom is not a feeling. It is a balance sheet. The day the capital pays for the life is the day you stop needing the business.</t>
  </si>
  <si>
    <t xml:space="preserve">GET IN TO GET OUT  ·  EXERCISE 3</t>
  </si>
  <si>
    <t xml:space="preserve">Four decisions that define your lane. Boundaries make compounding possible.</t>
  </si>
  <si>
    <t xml:space="preserve">A quiet Tuesday where everything on the calendar is right is what a defined lane feels like. Without a lane, you hustle. With a lane, you build.</t>
  </si>
  <si>
    <t xml:space="preserve">P</t>
  </si>
  <si>
    <t xml:space="preserve">Price Point</t>
  </si>
  <si>
    <t xml:space="preserve">Set your floor. Transactions below this number cost more than they pay.</t>
  </si>
  <si>
    <t xml:space="preserve">My minimum transaction price for direct service ($)</t>
  </si>
  <si>
    <t xml:space="preserve">e.g., 350,000</t>
  </si>
  <si>
    <t xml:space="preserve">How I handle inquiries below that threshold</t>
  </si>
  <si>
    <t xml:space="preserve">Referral partner / showing agent / decline.</t>
  </si>
  <si>
    <t xml:space="preserve">Product</t>
  </si>
  <si>
    <t xml:space="preserve">Define what you sell. Depth beats breadth.</t>
  </si>
  <si>
    <t xml:space="preserve">The transaction type and situation I am going deep on</t>
  </si>
  <si>
    <t xml:space="preserve">e.g., single family, expired listings, relocating buyers.</t>
  </si>
  <si>
    <t xml:space="preserve">Why my margin points there (the specific reason, not a feeling)</t>
  </si>
  <si>
    <t xml:space="preserve">Perimeter</t>
  </si>
  <si>
    <t xml:space="preserve">Protect your geography. Drive time is real cost.</t>
  </si>
  <si>
    <t xml:space="preserve">My full-service zone</t>
  </si>
  <si>
    <t xml:space="preserve">Zip codes, neighborhoods, or radius.</t>
  </si>
  <si>
    <t xml:space="preserve">How I handle inquiries outside the perimeter</t>
  </si>
  <si>
    <t xml:space="preserve">Personality</t>
  </si>
  <si>
    <t xml:space="preserve">Define who you serve. Pick the clients you want more of.</t>
  </si>
  <si>
    <t xml:space="preserve">My ideal client in specific terms (who I actually enjoy working with)</t>
  </si>
  <si>
    <t xml:space="preserve">The client type I actively route away</t>
  </si>
  <si>
    <t xml:space="preserve">THE VERDICT. Read what you wrote. If a quiet Tuesday filled with that work would feel right, you have a lane. If it still feels scattered, narrow each P further until what's left is clearly worth your time.</t>
  </si>
  <si>
    <t xml:space="preserve">GET IN TO GET OUT  ·  EXERCISE 4</t>
  </si>
  <si>
    <t xml:space="preserve">The Lead Engine Tracker</t>
  </si>
  <si>
    <t xml:space="preserve">Map every closing to its actual source. Find your 20%. Stop doing everything else.</t>
  </si>
  <si>
    <t xml:space="preserve">Period:</t>
  </si>
  <si>
    <t xml:space="preserve">Predictability is the foundation of every margin, every surplus, and every option this business can eventually give you.</t>
  </si>
  <si>
    <t xml:space="preserve">● 3R = Reviews, Referrals (past clients), Repeat. Target ≥ 80% of closings.</t>
  </si>
  <si>
    <t xml:space="preserve">Source</t>
  </si>
  <si>
    <t xml:space="preserve"># Closings</t>
  </si>
  <si>
    <t xml:space="preserve">GCI ($)</t>
  </si>
  <si>
    <t xml:space="preserve">Notes</t>
  </si>
  <si>
    <t xml:space="preserve">● Reviews (online inbound)</t>
  </si>
  <si>
    <t xml:space="preserve">● Referrals, past clients</t>
  </si>
  <si>
    <t xml:space="preserve">Referrals, sphere / network</t>
  </si>
  <si>
    <t xml:space="preserve">● Repeat clients</t>
  </si>
  <si>
    <t xml:space="preserve">Open Houses</t>
  </si>
  <si>
    <t xml:space="preserve">Zillow / paid portals</t>
  </si>
  <si>
    <t xml:space="preserve">Google PPC</t>
  </si>
  <si>
    <t xml:space="preserve">Social ads (Meta / IG)</t>
  </si>
  <si>
    <t xml:space="preserve">Cold calling / prospecting</t>
  </si>
  <si>
    <t xml:space="preserve">Door knocking</t>
  </si>
  <si>
    <t xml:space="preserve">FSBO / expired listings</t>
  </si>
  <si>
    <t xml:space="preserve">Agent referrals (out of market)</t>
  </si>
  <si>
    <t xml:space="preserve">Other:</t>
  </si>
  <si>
    <t xml:space="preserve">TOTALS</t>
  </si>
  <si>
    <t xml:space="preserve">3R CLOSINGS</t>
  </si>
  <si>
    <t xml:space="preserve">3R SHARE</t>
  </si>
  <si>
    <t xml:space="preserve">TOTAL CLOSINGS</t>
  </si>
  <si>
    <t xml:space="preserve">TOTAL GCI</t>
  </si>
  <si>
    <t xml:space="preserve">Sum of gold-dot rows</t>
  </si>
  <si>
    <t xml:space="preserve">Target ≥ 80%</t>
  </si>
  <si>
    <t xml:space="preserve">All sources combined</t>
  </si>
  <si>
    <t xml:space="preserve">Combined revenue</t>
  </si>
  <si>
    <t xml:space="preserve">DECISIONS FROM THE DATA</t>
  </si>
  <si>
    <t xml:space="preserve">What structured touch program keeps the 3Rs producing?</t>
  </si>
  <si>
    <t xml:space="preserve">e.g., Monthly email, quarterly call, annual client event.</t>
  </si>
  <si>
    <t xml:space="preserve">Lead sources to cut (below 3x ROI over sustained period)</t>
  </si>
  <si>
    <t xml:space="preserve">Sources you're spending time or money on that aren't producing.</t>
  </si>
  <si>
    <t xml:space="preserve">Lead sources to remove completely</t>
  </si>
  <si>
    <t xml:space="preserve">GET IN TO GET OUT  ·  EXERCISE 5</t>
  </si>
  <si>
    <t xml:space="preserve">The Media Gameplan</t>
  </si>
  <si>
    <t xml:space="preserve">Engine 4 of Lead Generation · Organic social media</t>
  </si>
  <si>
    <t xml:space="preserve">Three ways to generate leads. Spend time. Spend money. Spend both. Organic social is the largest, most powerful lever, but only if you treat it like a system: pick the assets, set the cadence, connect them to the funnel.</t>
  </si>
  <si>
    <t xml:space="preserve">Asset / Channel</t>
  </si>
  <si>
    <t xml:space="preserve">Who</t>
  </si>
  <si>
    <t xml:space="preserve">Audience (TAM)</t>
  </si>
  <si>
    <t xml:space="preserve">Cadence</t>
  </si>
  <si>
    <t xml:space="preserve">When</t>
  </si>
  <si>
    <t xml:space="preserve">Time of Post</t>
  </si>
  <si>
    <t xml:space="preserve">Goal</t>
  </si>
  <si>
    <t xml:space="preserve">PRIMARY ASSETS</t>
  </si>
  <si>
    <t xml:space="preserve">SECONDARY ASSETS</t>
  </si>
  <si>
    <t xml:space="preserve">THE STACK · Tools that close the loop</t>
  </si>
  <si>
    <t xml:space="preserve">Tool</t>
  </si>
  <si>
    <t xml:space="preserve">What It Does</t>
  </si>
  <si>
    <t xml:space="preserve">Cost</t>
  </si>
  <si>
    <t xml:space="preserve">Autoresponder (e.g. ManyChat)</t>
  </si>
  <si>
    <t xml:space="preserve">Triggers automation from DMs.</t>
  </si>
  <si>
    <t xml:space="preserve">Email Capture (e.g. Flodesk)</t>
  </si>
  <si>
    <t xml:space="preserve">Captures email + sequences.</t>
  </si>
  <si>
    <t xml:space="preserve">Product Host (e.g. GumRoad)</t>
  </si>
  <si>
    <t xml:space="preserve">Sells digital products.</t>
  </si>
  <si>
    <t xml:space="preserve">THE FUNNEL · Where every post leads</t>
  </si>
  <si>
    <t xml:space="preserve">1</t>
  </si>
  <si>
    <t xml:space="preserve">→</t>
  </si>
  <si>
    <t xml:space="preserve">2</t>
  </si>
  <si>
    <t xml:space="preserve">3</t>
  </si>
  <si>
    <t xml:space="preserve">POST</t>
  </si>
  <si>
    <t xml:space="preserve">DM</t>
  </si>
  <si>
    <t xml:space="preserve">EMAIL</t>
  </si>
  <si>
    <t xml:space="preserve">channel</t>
  </si>
  <si>
    <t xml:space="preserve">auto-reply</t>
  </si>
  <si>
    <t xml:space="preserve">sequence</t>
  </si>
  <si>
    <t xml:space="preserve">↓</t>
  </si>
  <si>
    <t xml:space="preserve">4</t>
  </si>
  <si>
    <t xml:space="preserve">5</t>
  </si>
  <si>
    <t xml:space="preserve">OFFER</t>
  </si>
  <si>
    <t xml:space="preserve">LONG-FORM</t>
  </si>
  <si>
    <t xml:space="preserve">download or buy</t>
  </si>
  <si>
    <t xml:space="preserve">decision moment</t>
  </si>
  <si>
    <t xml:space="preserve">BUILD YOUR OWN</t>
  </si>
  <si>
    <t xml:space="preserve">Your top 3 primary channels and what each is for</t>
  </si>
  <si>
    <t xml:space="preserve">Channel + goal. e.g., Instagram, 1x/day, agent leads.</t>
  </si>
  <si>
    <t xml:space="preserve">Cadence you can actually keep for the next 90 days</t>
  </si>
  <si>
    <t xml:space="preserve">A weekly cadence you hit beats a daily cadence you skip.</t>
  </si>
  <si>
    <t xml:space="preserve">Your funnel, post → DM → email → offer</t>
  </si>
  <si>
    <t xml:space="preserve">Where every viewer eventually lands.</t>
  </si>
  <si>
    <t xml:space="preserve">What you will NOT do</t>
  </si>
  <si>
    <t xml:space="preserve">The platforms and formats you're skipping on purpose.</t>
  </si>
  <si>
    <t xml:space="preserve">GET IN TO GET OUT  ·  EXERCISE 6</t>
  </si>
  <si>
    <t xml:space="preserve">Run this check at the start of every quarter.</t>
  </si>
  <si>
    <t xml:space="preserve">Quarter / Year:</t>
  </si>
  <si>
    <t xml:space="preserve">Your database is the number of people who know you, trust you, and remember you when real estate comes up. If the referral rate is below 20%, silence is almost always the cause.</t>
  </si>
  <si>
    <t xml:space="preserve">STEP 1 · CURRENT DATABASE HEALTH</t>
  </si>
  <si>
    <t xml:space="preserve">Qualified contacts in database</t>
  </si>
  <si>
    <t xml:space="preserve">Referrals generated in last 12 months</t>
  </si>
  <si>
    <t xml:space="preserve">Target referral rate</t>
  </si>
  <si>
    <t xml:space="preserve">People who know you well enough to refer.</t>
  </si>
  <si>
    <t xml:space="preserve">Closed transactions from past clients/sphere.</t>
  </si>
  <si>
    <t xml:space="preserve">Recommended floor: 20%.</t>
  </si>
  <si>
    <t xml:space="preserve">CURRENT REFERRAL RATE</t>
  </si>
  <si>
    <t xml:space="preserve">PROJECTED ANNUAL OPPS</t>
  </si>
  <si>
    <t xml:space="preserve">GAP TO CLOSE</t>
  </si>
  <si>
    <t xml:space="preserve">Target: 20–30%   ·   refs ÷ contacts</t>
  </si>
  <si>
    <t xml:space="preserve">At target rate  ·  contacts × target</t>
  </si>
  <si>
    <t xml:space="preserve">Additional referrals needed</t>
  </si>
  <si>
    <t xml:space="preserve">READ YOUR NUMBER · Where does your current referral rate land?</t>
  </si>
  <si>
    <t xml:space="preserve">Above 20%</t>
  </si>
  <si>
    <t xml:space="preserve">10% to 20%</t>
  </si>
  <si>
    <t xml:space="preserve">Below 10%</t>
  </si>
  <si>
    <t xml:space="preserve">Engine running. Keep the touch program tight.</t>
  </si>
  <si>
    <t xml:space="preserve">In progress. Some leak. Tighten the touch cadence.</t>
  </si>
  <si>
    <t xml:space="preserve">Sales operation, not referral business. Fix is touch, not leads.</t>
  </si>
  <si>
    <t xml:space="preserve">STEP 2 · TOUCH PROGRAM</t>
  </si>
  <si>
    <t xml:space="preserve">Touch program budget this quarter</t>
  </si>
  <si>
    <t xml:space="preserve">Last date every contact got a meaningful touch</t>
  </si>
  <si>
    <t xml:space="preserve">Next planned touch — what, when, who</t>
  </si>
  <si>
    <t xml:space="preserve">All-in for the next 90 days.</t>
  </si>
  <si>
    <t xml:space="preserve">Not a mass email blast. Something they noticed.</t>
  </si>
  <si>
    <t xml:space="preserve">If nobody owns it, it doesn't happen.</t>
  </si>
  <si>
    <t xml:space="preserve">NEXT 90-DAY MIX  ·  Plan 9–12 touches. Keep ~70% low-cost, ~30% high-touch.</t>
  </si>
  <si>
    <t xml:space="preserve">Type</t>
  </si>
  <si>
    <t xml:space="preserve">Count</t>
  </si>
  <si>
    <t xml:space="preserve">Example activity</t>
  </si>
  <si>
    <t xml:space="preserve">Est. Cost</t>
  </si>
  <si>
    <t xml:space="preserve">Email</t>
  </si>
  <si>
    <t xml:space="preserve">Mail</t>
  </si>
  <si>
    <t xml:space="preserve">Call</t>
  </si>
  <si>
    <t xml:space="preserve">Text</t>
  </si>
  <si>
    <t xml:space="preserve">Drop By</t>
  </si>
  <si>
    <t xml:space="preserve">Event</t>
  </si>
  <si>
    <t xml:space="preserve">Silence creates slippage. Slippage creates dependence on paid leads. Dependence on paid leads destroys margin.</t>
  </si>
  <si>
    <t xml:space="preserve">GET IN TO GET OUT  ·  EXERCISE 7</t>
  </si>
  <si>
    <t xml:space="preserve">Score yourself 1–10 on each function. No sevens. Seven is comfort.</t>
  </si>
  <si>
    <t xml:space="preserve">Professionals tighten gaps. Amateurs chase reinvention.</t>
  </si>
  <si>
    <t xml:space="preserve">SCORING SCALE</t>
  </si>
  <si>
    <t xml:space="preserve">1–3 Broken</t>
  </si>
  <si>
    <t xml:space="preserve">4–6 Inconsistent</t>
  </si>
  <si>
    <t xml:space="preserve">7 Don't use</t>
  </si>
  <si>
    <t xml:space="preserve">8–9 Working</t>
  </si>
  <si>
    <t xml:space="preserve">10 World-class</t>
  </si>
  <si>
    <t xml:space="preserve">No system, no consistency.</t>
  </si>
  <si>
    <t xml:space="preserve">Some weeks yes, most no.</t>
  </si>
  <si>
    <t xml:space="preserve">Pick 6 or 8. Decide.</t>
  </si>
  <si>
    <t xml:space="preserve">Reliable, measurable.</t>
  </si>
  <si>
    <t xml:space="preserve">Teachable to others.</t>
  </si>
  <si>
    <t xml:space="preserve">Function</t>
  </si>
  <si>
    <t xml:space="preserve">Diagnostic question</t>
  </si>
  <si>
    <t xml:space="preserve">Current</t>
  </si>
  <si>
    <t xml:space="preserve">Target</t>
  </si>
  <si>
    <t xml:space="preserve">Explain the Gap</t>
  </si>
  <si>
    <t xml:space="preserve">(no 7s)</t>
  </si>
  <si>
    <t xml:space="preserve">(90 days)</t>
  </si>
  <si>
    <t xml:space="preserve">Create</t>
  </si>
  <si>
    <t xml:space="preserve">Can you consistently generate new opportunities?</t>
  </si>
  <si>
    <t xml:space="preserve">Capture</t>
  </si>
  <si>
    <t xml:space="preserve">Do you convert every conversation into data?</t>
  </si>
  <si>
    <t xml:space="preserve">Curb</t>
  </si>
  <si>
    <t xml:space="preserve">Do you eliminate misaligned clients?</t>
  </si>
  <si>
    <t xml:space="preserve">Cultivate</t>
  </si>
  <si>
    <t xml:space="preserve">Do you systematically nurture trust over time?</t>
  </si>
  <si>
    <t xml:space="preserve">Convert</t>
  </si>
  <si>
    <t xml:space="preserve">Do qualified prospects commit to working with you exclusively?</t>
  </si>
  <si>
    <t xml:space="preserve">Close</t>
  </si>
  <si>
    <t xml:space="preserve">Do transactions move cleanly to completion?</t>
  </si>
  <si>
    <t xml:space="preserve">Customer Touch</t>
  </si>
  <si>
    <t xml:space="preserve">Do you remain present and valued after closing?</t>
  </si>
  <si>
    <t xml:space="preserve">AVERAGE</t>
  </si>
  <si>
    <t xml:space="preserve">ACT ON THE GAPS</t>
  </si>
  <si>
    <t xml:space="preserve">Your two lowest-scoring Cs</t>
  </si>
  <si>
    <t xml:space="preserve">The two functions with the biggest gap between current and target.</t>
  </si>
  <si>
    <t xml:space="preserve">Specific action to close gap #1 in the next 90 days</t>
  </si>
  <si>
    <t xml:space="preserve">What exactly will you do, by when, measured how?</t>
  </si>
  <si>
    <t xml:space="preserve">Specific action to close gap #2 in the next 90 days</t>
  </si>
  <si>
    <t xml:space="preserve">Accountability — who is holding you to these?</t>
  </si>
  <si>
    <t xml:space="preserve">Name and what they review. If nobody owns it, it doesn't happen.</t>
  </si>
  <si>
    <t xml:space="preserve">GET IN TO GET OUT  ·  EXERCISE 8</t>
  </si>
  <si>
    <t xml:space="preserve">The Margin Curve — Calculator</t>
  </si>
  <si>
    <t xml:space="preserve">Adapted from the 1,000-Unit Economic Model. Work the chain. See the trade.</t>
  </si>
  <si>
    <t xml:space="preserve">Stage 4 is a destination in its own right. Bigger is not better. Better is better.</t>
  </si>
  <si>
    <t xml:space="preserve">STEP 1 · YOUR NUMBERS</t>
  </si>
  <si>
    <t xml:space="preserve">PRODUCTION TARGETS</t>
  </si>
  <si>
    <t xml:space="preserve">COST STRUCTURE (% of GCI)</t>
  </si>
  <si>
    <t xml:space="preserve">Annual units sold</t>
  </si>
  <si>
    <t xml:space="preserve">Listing Specialist %</t>
  </si>
  <si>
    <t xml:space="preserve">Avg sales price</t>
  </si>
  <si>
    <t xml:space="preserve">Buyer Specialist %</t>
  </si>
  <si>
    <t xml:space="preserve">Avg commission / side</t>
  </si>
  <si>
    <t xml:space="preserve">CEO / Rainmaker %</t>
  </si>
  <si>
    <t xml:space="preserve">Listing split (vs buyer)</t>
  </si>
  <si>
    <t xml:space="preserve">Operating expenses %</t>
  </si>
  <si>
    <t xml:space="preserve">STEP 2 · THE CHAIN</t>
  </si>
  <si>
    <t xml:space="preserve">Sales Volume</t>
  </si>
  <si>
    <t xml:space="preserve">units × ASP</t>
  </si>
  <si>
    <t xml:space="preserve">Total GCI</t>
  </si>
  <si>
    <t xml:space="preserve">volume × commission</t>
  </si>
  <si>
    <t xml:space="preserve">Cost of Sale</t>
  </si>
  <si>
    <t xml:space="preserve">(LSA+CEO) × listing GCI + (BSA+CEO) × buyer GCI</t>
  </si>
  <si>
    <t xml:space="preserve">Operating Expenses</t>
  </si>
  <si>
    <t xml:space="preserve">GCI × opex%</t>
  </si>
  <si>
    <t xml:space="preserve">STEP 3 · THE TRADE</t>
  </si>
  <si>
    <t xml:space="preserve">WITH TEAM MARGINS</t>
  </si>
  <si>
    <t xml:space="preserve">WITHOUT TEAM SPLITS</t>
  </si>
  <si>
    <t xml:space="preserve">Net Income</t>
  </si>
  <si>
    <t xml:space="preserve">Margin</t>
  </si>
  <si>
    <t xml:space="preserve">Time freed up, lower personal take</t>
  </si>
  <si>
    <t xml:space="preserve">Higher personal take, you ARE the machine</t>
  </si>
  <si>
    <t xml:space="preserve">THE DELTA · Going team costs you...</t>
  </si>
  <si>
    <t xml:space="preserve">Lost personal take</t>
  </si>
  <si>
    <t xml:space="preserve">Per $100k of GCI</t>
  </si>
  <si>
    <t xml:space="preserve">That money buys time, scale, and the ability to step away. Both numbers are real. The right answer is whichever one matches the exit you defined.</t>
  </si>
  <si>
    <t xml:space="preserve">GET IN TO GET OUT  ·  EXERCISE 8  ·  PAGE 2</t>
  </si>
  <si>
    <t xml:space="preserve">Stages &amp; Reflection</t>
  </si>
  <si>
    <t xml:space="preserve">Where you are. Where you're going. What it takes to move.</t>
  </si>
  <si>
    <t xml:space="preserve">Every stage trades margin for scale. That is a trade to be understood and made on purpose.</t>
  </si>
  <si>
    <t xml:space="preserve">STEP 4 · WHERE ARE YOU ON THE CURVE?</t>
  </si>
  <si>
    <t xml:space="preserve">Pick</t>
  </si>
  <si>
    <t xml:space="preserve">Stage</t>
  </si>
  <si>
    <t xml:space="preserve">Description</t>
  </si>
  <si>
    <t xml:space="preserve">Typical margin</t>
  </si>
  <si>
    <t xml:space="preserve">☐</t>
  </si>
  <si>
    <t xml:space="preserve">Stage 1
Solo operator</t>
  </si>
  <si>
    <t xml:space="preserve">You are the machine. Every dollar of GCI flows to you (minus overhead). No team to feed, no leverage to manage.</t>
  </si>
  <si>
    <t xml:space="preserve">70–80%</t>
  </si>
  <si>
    <t xml:space="preserve">Stage 2
First leverage hire</t>
  </si>
  <si>
    <t xml:space="preserve">Protect margin while buying back time. Usually a transaction coordinator or part-time admin. Net stays high; capacity grows.</t>
  </si>
  <si>
    <t xml:space="preserve">65–75%</t>
  </si>
  <si>
    <t xml:space="preserve">Stage 3
Calendar liberation</t>
  </si>
  <si>
    <t xml:space="preserve">A showing assistant frees your physical presence from buyer tours. You can list more, prospect more, sell more.</t>
  </si>
  <si>
    <t xml:space="preserve">60–70%</t>
  </si>
  <si>
    <t xml:space="preserve">Stage 4
Listing-led model</t>
  </si>
  <si>
    <t xml:space="preserve">You shift from executor to architect. Listing specialist runs sellers, buyer specialists run buyers. You source leads, set standard.</t>
  </si>
  <si>
    <t xml:space="preserve">50–55%</t>
  </si>
  <si>
    <t xml:space="preserve">Stage 5
Building leaders</t>
  </si>
  <si>
    <t xml:space="preserve">A different profession entirely. You run a business of operators, not of agents. Most of your time is hiring, training, holding accountable.</t>
  </si>
  <si>
    <t xml:space="preserve">5–35%</t>
  </si>
  <si>
    <t xml:space="preserve">REFLECTION</t>
  </si>
  <si>
    <t xml:space="preserve">The next stage requires me to develop</t>
  </si>
  <si>
    <t xml:space="preserve">Skill, mindset, structure, team. What specifically needs to change for you to operate at the next stage?</t>
  </si>
  <si>
    <t xml:space="preserve">Does every team member generate $4M+ in additional production?</t>
  </si>
  <si>
    <t xml:space="preserve">Who is below threshold? What's the plan?</t>
  </si>
  <si>
    <t xml:space="preserve">THE 90-DAY TEST</t>
  </si>
  <si>
    <t xml:space="preserve">If I stopped working today, would the business survive?</t>
  </si>
  <si>
    <t xml:space="preserve">Yes or no, and what needs to change to get to yes? This is the question that separates Stage 3 from Stage 4.</t>
  </si>
  <si>
    <t xml:space="preserve">Bigger is not better. Better is better. Stage 4 is a destination in its own right.</t>
  </si>
  <si>
    <t xml:space="preserve">GET IN TO GET OUT  ·  EXERCISE 9</t>
  </si>
  <si>
    <t xml:space="preserve">The 90-Day Sprint Planner</t>
  </si>
  <si>
    <t xml:space="preserve">Pick the gaps. Track the metric. Remove what's in the way.</t>
  </si>
  <si>
    <t xml:space="preserve">What gets tracked gets fixed. What doesn't get tracked does not. Track every week. Adjust every month from the data, not from the feeling. Audit every quarter.</t>
  </si>
  <si>
    <t xml:space="preserve">STEP 1 · THE WINDOW</t>
  </si>
  <si>
    <t xml:space="preserve">Sprint start date</t>
  </si>
  <si>
    <t xml:space="preserve">Sprint end date (+90 days)</t>
  </si>
  <si>
    <t xml:space="preserve">STEP 2 · THE GAPS</t>
  </si>
  <si>
    <t xml:space="preserve">Gap #1 — The variable that, if improved, would change the output most</t>
  </si>
  <si>
    <t xml:space="preserve">Be specific. Not "work on lead gen." Yes "increase 3Rs share from 55% to 70% by adding a quarterly client event and a monthly email."</t>
  </si>
  <si>
    <t xml:space="preserve">Gap #2 (if applicable, only if applicable)</t>
  </si>
  <si>
    <t xml:space="preserve">One more, if needed. Not three. Not five.</t>
  </si>
  <si>
    <t xml:space="preserve">STEP 3 · WEEKLY METRIC TRACKING</t>
  </si>
  <si>
    <t xml:space="preserve">Weekly metric for gap #1</t>
  </si>
  <si>
    <t xml:space="preserve">Weekly metric for gap #2</t>
  </si>
  <si>
    <t xml:space="preserve">Wk</t>
  </si>
  <si>
    <t xml:space="preserve">Friday date</t>
  </si>
  <si>
    <t xml:space="preserve">Gap #1 metric</t>
  </si>
  <si>
    <t xml:space="preserve">Gap #2 metric</t>
  </si>
  <si>
    <t xml:space="preserve">Notes / pivots</t>
  </si>
  <si>
    <t xml:space="preserve">AVG</t>
  </si>
  <si>
    <t xml:space="preserve">13-week average →</t>
  </si>
  <si>
    <t xml:space="preserve">Δ</t>
  </si>
  <si>
    <t xml:space="preserve">Last week minus first week →</t>
  </si>
  <si>
    <t xml:space="preserve">GET IN TO GET OUT  ·  EXERCISE 9  ·  PAGE 2</t>
  </si>
  <si>
    <t xml:space="preserve">Execution &amp; Review</t>
  </si>
  <si>
    <t xml:space="preserve">What you removed. Who held you to it. What actually moved.</t>
  </si>
  <si>
    <t xml:space="preserve">Understanding is not the variable. The only variable left is whether you execute.</t>
  </si>
  <si>
    <t xml:space="preserve">STEP 4 · REMOVE, NOT REDUCE, REMOVE</t>
  </si>
  <si>
    <t xml:space="preserve">Eliminate #1</t>
  </si>
  <si>
    <t xml:space="preserve">Eliminate #2</t>
  </si>
  <si>
    <t xml:space="preserve">Eliminate #3</t>
  </si>
  <si>
    <t xml:space="preserve">STEP 5 · ACCOUNTABILITY — YOUR ADVISORY BOARD</t>
  </si>
  <si>
    <t xml:space="preserve">Member #1</t>
  </si>
  <si>
    <t xml:space="preserve">Member #2</t>
  </si>
  <si>
    <t xml:space="preserve">Member #3</t>
  </si>
  <si>
    <t xml:space="preserve">Name + what they review</t>
  </si>
  <si>
    <t xml:space="preserve">Quarterly offsite — date and location</t>
  </si>
  <si>
    <t xml:space="preserve">e.g., March 31, Ponte Vedra Beach</t>
  </si>
  <si>
    <t xml:space="preserve">STEP 6 · END-OF-SPRINT REVIEW (DAY 90)</t>
  </si>
  <si>
    <t xml:space="preserve">What actually moved the business this quarter?</t>
  </si>
  <si>
    <t xml:space="preserve">Be honest. Not what you planned. What actually moved the needle?</t>
  </si>
  <si>
    <t xml:space="preserve">What are we putting up with that we shouldn't be?</t>
  </si>
  <si>
    <t xml:space="preserve">Clients, systems, people, costs — what needs to go?</t>
  </si>
  <si>
    <t xml:space="preserve">The two things that, if fixed, would change the output most next quarter</t>
  </si>
  <si>
    <t xml:space="preserve">These become your next sprint gaps. Close the loop.</t>
  </si>
  <si>
    <t xml:space="preserve">That habit, kept up over years, did more than any single hire or strategy we ever made.</t>
  </si>
  <si>
    <t xml:space="preserve">GET IN TO GET OUT  ·  EXERCISE 10</t>
  </si>
  <si>
    <t xml:space="preserve">Name:</t>
  </si>
  <si>
    <t xml:space="preserve">The four questions. The four layers. The numbers that tell the truth.</t>
  </si>
  <si>
    <t xml:space="preserve">Income announces itself with every closing. Capital is quiet. It works in the background and only becomes visible after enough time has passed for compounding to show up.</t>
  </si>
  <si>
    <t xml:space="preserve">STEP 1 · THE FOUR QUESTIONS OF A CAPITAL ALLOCATOR</t>
  </si>
  <si>
    <t xml:space="preserve">Q1</t>
  </si>
  <si>
    <t xml:space="preserve">How much did I keep?</t>
  </si>
  <si>
    <t xml:space="preserve">Annual after-tax kept</t>
  </si>
  <si>
    <t xml:space="preserve">Q2</t>
  </si>
  <si>
    <t xml:space="preserve">How much did I deploy?</t>
  </si>
  <si>
    <t xml:space="preserve">Annual deployed into assets</t>
  </si>
  <si>
    <t xml:space="preserve">Q3</t>
  </si>
  <si>
    <t xml:space="preserve">How much is working for me, without me?</t>
  </si>
  <si>
    <t xml:space="preserve">Total passive-producing assets</t>
  </si>
  <si>
    <t xml:space="preserve">Q4</t>
  </si>
  <si>
    <t xml:space="preserve">What return for what risk?</t>
  </si>
  <si>
    <t xml:space="preserve">Expected blended return %</t>
  </si>
  <si>
    <t xml:space="preserve">THE RULE OF 22 · The decision on what to do with your profit</t>
  </si>
  <si>
    <t xml:space="preserve">Jon and Brittany have lived on less than 22% of income for 10+ years (today closer to 18%) and deployed the rest. That single decision is the difference between building income and building wealth.</t>
  </si>
  <si>
    <t xml:space="preserve">STEP 2 · THE FOUR LAYERS OF CAPITAL</t>
  </si>
  <si>
    <t xml:space="preserve">Layer</t>
  </si>
  <si>
    <t xml:space="preserve">What it is</t>
  </si>
  <si>
    <t xml:space="preserve">Your current status</t>
  </si>
  <si>
    <t xml:space="preserve">Layer 1
Operating Capital</t>
  </si>
  <si>
    <t xml:space="preserve">Your liquidity. The buffer that lets you decide from strength, not urgency. Minimum 3 months in the bank, always.</t>
  </si>
  <si>
    <t xml:space="preserve">Layer 2
Investment Capital</t>
  </si>
  <si>
    <t xml:space="preserve">Your growth engine. Surplus deployed into assets that produce without your daily presence. Rentals, lending, equity positions, dividend funds.</t>
  </si>
  <si>
    <t xml:space="preserve">Layer 3
Protection Capital</t>
  </si>
  <si>
    <t xml:space="preserve">Your risk management. LLCs, trusts, estate planning, umbrella policies. The structure that keeps gaps from collapsing what you built.</t>
  </si>
  <si>
    <t xml:space="preserve">Layer 4
Legacy Capital</t>
  </si>
  <si>
    <t xml:space="preserve">Your transfer plan. The frameworks, principles, and assets that outlive you. What children inherit before they inherit assets.</t>
  </si>
  <si>
    <t xml:space="preserve">STEP 3 · YOUR CURRENT ARCHITECTURE</t>
  </si>
  <si>
    <t xml:space="preserve">% of after-tax profit reinvested into the machine</t>
  </si>
  <si>
    <t xml:space="preserve">Target: 50%</t>
  </si>
  <si>
    <t xml:space="preserve">Months of liquidity if income stopped today</t>
  </si>
  <si>
    <t xml:space="preserve">Min 3, comfortable 6+</t>
  </si>
  <si>
    <t xml:space="preserve">Lifestyle allocation as % of income</t>
  </si>
  <si>
    <t xml:space="preserve">Rule of 22 says &lt;22%</t>
  </si>
  <si>
    <t xml:space="preserve">STATUS · Rule of 22 check</t>
  </si>
  <si>
    <t xml:space="preserve">Are you living on less than 22% of income?</t>
  </si>
  <si>
    <t xml:space="preserve">Liquidity status</t>
  </si>
  <si>
    <t xml:space="preserve">Reinvestment status</t>
  </si>
  <si>
    <t xml:space="preserve">GET IN TO GET OUT  ·  EXERCISE 10  ·  PAGE 2</t>
  </si>
  <si>
    <t xml:space="preserve">Time &amp; Discipline</t>
  </si>
  <si>
    <t xml:space="preserve">What your margin should buy before luxury. What every commitment passes through.</t>
  </si>
  <si>
    <t xml:space="preserve">The 'I can do it all myself' approach is not an asset. It is a liability dressed as a virtue.</t>
  </si>
  <si>
    <t xml:space="preserve">STEP 4 · PROTECT YOUR TIME — LEVERAGE CHECK</t>
  </si>
  <si>
    <t xml:space="preserve">Check what you have already leveraged. Anything unchecked is eligible.</t>
  </si>
  <si>
    <t xml:space="preserve">House cleaning</t>
  </si>
  <si>
    <t xml:space="preserve">Weekly or biweekly. Hours reclaimed show up immediately.</t>
  </si>
  <si>
    <t xml:space="preserve">Yard work and exterior maintenance</t>
  </si>
  <si>
    <t xml:space="preserve">Lawn, landscaping, pressure washing, gutters.</t>
  </si>
  <si>
    <t xml:space="preserve">Grocery delivery</t>
  </si>
  <si>
    <t xml:space="preserve">Recurring orders, not last-minute runs.</t>
  </si>
  <si>
    <t xml:space="preserve">Meal prep or part-time cook</t>
  </si>
  <si>
    <t xml:space="preserve">Even twice a month sets up weekday dinners.</t>
  </si>
  <si>
    <t xml:space="preserve">Pet care (pooper scooper, dog walking)</t>
  </si>
  <si>
    <t xml:space="preserve">Yes, this is on Jon and Brittany's actual list.</t>
  </si>
  <si>
    <t xml:space="preserve">Personal admin (calendar, errands, returns)</t>
  </si>
  <si>
    <t xml:space="preserve">An assistant for life logistics, not just business.</t>
  </si>
  <si>
    <t xml:space="preserve">Where is the highest-value hour of your day being spent on low-value tasks right now?</t>
  </si>
  <si>
    <t xml:space="preserve">STEP 5 · DUE DILIGENCE BEFORE INVESTING</t>
  </si>
  <si>
    <t xml:space="preserve">Run every commitment through this list before signing anything. Due diligence is not the step before the real work. It IS the work.</t>
  </si>
  <si>
    <t xml:space="preserve">I have read and understood the operating agreement</t>
  </si>
  <si>
    <t xml:space="preserve">Not skimmed. Read. Distributions, dilution, transfer restrictions, exit triggers.</t>
  </si>
  <si>
    <t xml:space="preserve">I know my rights as an investor or partner</t>
  </si>
  <si>
    <t xml:space="preserve">Voting, info access, removal of GP/manager, buyout triggers, default consequences.</t>
  </si>
  <si>
    <t xml:space="preserve">I have modeled the downside before getting excited about the upside</t>
  </si>
  <si>
    <t xml:space="preserve">Worst-case cash flow, capital call, exit. Survive downside, or upside is irrelevant.</t>
  </si>
  <si>
    <t xml:space="preserve">I have asked the questions that make the other party uncomfortable</t>
  </si>
  <si>
    <t xml:space="preserve">Those answers are almost always more valuable than the easy ones.</t>
  </si>
  <si>
    <t xml:space="preserve">Next investment under consideration — what specifically still needs to be verified?</t>
  </si>
  <si>
    <t xml:space="preserve">GET IN TO GET OUT  ·  EXERCISE 10  ·  PAGE 3</t>
  </si>
  <si>
    <t xml:space="preserve">Structure &amp; Next Steps</t>
  </si>
  <si>
    <t xml:space="preserve">The architecture that keeps gaps from collapsing what you built.</t>
  </si>
  <si>
    <t xml:space="preserve">The cost of building good legal and tax architecture is high. The cost of not having it is far higher.</t>
  </si>
  <si>
    <t xml:space="preserve">STEP 6 · STRUCTURAL PROTECTIONS</t>
  </si>
  <si>
    <t xml:space="preserve">Tax strategy with a CPA who proactively reduces what I owe</t>
  </si>
  <si>
    <t xml:space="preserve">Not a tax preparer in April. A tax strategist year-round.</t>
  </si>
  <si>
    <t xml:space="preserve">Legal architecture (LLCs, trusts) separating personal liability from business risk</t>
  </si>
  <si>
    <t xml:space="preserve">Real estate in its own LLC. Operating business in its own. Residence held appropriately.</t>
  </si>
  <si>
    <t xml:space="preserve">Estate plan (will, trust, healthcare directives)</t>
  </si>
  <si>
    <t xml:space="preserve">Updated within last 3 years. Beneficiaries current. Successor trustee named.</t>
  </si>
  <si>
    <t xml:space="preserve">Umbrella liability policy at least equal to my net worth</t>
  </si>
  <si>
    <t xml:space="preserve">The cheapest insurance you'll ever buy relative to what it protects.</t>
  </si>
  <si>
    <t xml:space="preserve">STEP 7 · NEXT DEPLOYMENT</t>
  </si>
  <si>
    <t xml:space="preserve">What is the next deployment of CAPITAL, and what layer is it strengthening?</t>
  </si>
  <si>
    <t xml:space="preserve">Be explicit. Layer 1 reserves, Layer 2 income-producing, Layer 3 entity/insurance, Layer 4 framework.</t>
  </si>
  <si>
    <t xml:space="preserve">What is the next deployment of TIME (what are you outsourcing next)?</t>
  </si>
  <si>
    <t xml:space="preserve">The hours you reclaim are the only ones you cannot get back later.</t>
  </si>
  <si>
    <t xml:space="preserve">Real wealth is when production becomes optional, not required. Assets can be spent. Thinking compounds.</t>
  </si>
</sst>
</file>

<file path=xl/styles.xml><?xml version="1.0" encoding="utf-8"?>
<styleSheet xmlns="http://schemas.openxmlformats.org/spreadsheetml/2006/main">
  <numFmts count="8">
    <numFmt numFmtId="164" formatCode="General"/>
    <numFmt numFmtId="165" formatCode="\$#,##0;&quot;($&quot;#,##0\);\-"/>
    <numFmt numFmtId="166" formatCode="0.0%;\(0.0%\);\-"/>
    <numFmt numFmtId="167" formatCode="0.0000"/>
    <numFmt numFmtId="168" formatCode="0;\(0\);\-"/>
    <numFmt numFmtId="169" formatCode="0.0;\(0.0\);\-"/>
    <numFmt numFmtId="170" formatCode="mm/dd/yyyy"/>
    <numFmt numFmtId="171" formatCode="\+0.0;\(0.0\);\-"/>
  </numFmts>
  <fonts count="81">
    <font>
      <sz val="11"/>
      <color theme="1"/>
      <name val="Calibri"/>
      <family val="2"/>
      <charset val="1"/>
    </font>
    <font>
      <sz val="10"/>
      <name val="Arial"/>
      <family val="0"/>
    </font>
    <font>
      <sz val="10"/>
      <name val="Arial"/>
      <family val="0"/>
    </font>
    <font>
      <sz val="10"/>
      <name val="Arial"/>
      <family val="0"/>
    </font>
    <font>
      <b val="true"/>
      <sz val="9"/>
      <color rgb="FF9A7D2A"/>
      <name val="Arial"/>
      <family val="0"/>
      <charset val="1"/>
    </font>
    <font>
      <b val="true"/>
      <sz val="32"/>
      <color rgb="FF04090D"/>
      <name val="Arial"/>
      <family val="0"/>
      <charset val="1"/>
    </font>
    <font>
      <i val="true"/>
      <sz val="12"/>
      <color rgb="FF555555"/>
      <name val="Arial"/>
      <family val="0"/>
      <charset val="1"/>
    </font>
    <font>
      <sz val="10"/>
      <color rgb="FF666666"/>
      <name val="Arial"/>
      <family val="0"/>
      <charset val="1"/>
    </font>
    <font>
      <b val="true"/>
      <sz val="11"/>
      <color rgb="FFFFFFFF"/>
      <name val="Arial"/>
      <family val="0"/>
      <charset val="1"/>
    </font>
    <font>
      <b val="true"/>
      <sz val="9"/>
      <color rgb="FF04090D"/>
      <name val="Arial"/>
      <family val="0"/>
      <charset val="1"/>
    </font>
    <font>
      <b val="true"/>
      <sz val="14"/>
      <color rgb="FF9A7D2A"/>
      <name val="Arial"/>
      <family val="0"/>
      <charset val="1"/>
    </font>
    <font>
      <b val="true"/>
      <sz val="11"/>
      <color rgb="FF04090D"/>
      <name val="Arial"/>
      <family val="0"/>
      <charset val="1"/>
    </font>
    <font>
      <i val="true"/>
      <sz val="10"/>
      <color rgb="FF333333"/>
      <name val="Arial"/>
      <family val="0"/>
      <charset val="1"/>
    </font>
    <font>
      <sz val="10"/>
      <color rgb="FF333333"/>
      <name val="Arial"/>
      <family val="0"/>
      <charset val="1"/>
    </font>
    <font>
      <b val="true"/>
      <sz val="8"/>
      <color rgb="FFFFFFFF"/>
      <name val="Arial"/>
      <family val="0"/>
      <charset val="1"/>
    </font>
    <font>
      <b val="true"/>
      <sz val="14"/>
      <color rgb="FF04090D"/>
      <name val="Arial"/>
      <family val="0"/>
      <charset val="1"/>
    </font>
    <font>
      <sz val="9.5"/>
      <color rgb="FF333333"/>
      <name val="Arial"/>
      <family val="0"/>
      <charset val="1"/>
    </font>
    <font>
      <sz val="9"/>
      <color rgb="FF444444"/>
      <name val="Arial"/>
      <family val="0"/>
      <charset val="1"/>
    </font>
    <font>
      <b val="true"/>
      <u val="single"/>
      <sz val="10"/>
      <color rgb="FFFFFFFF"/>
      <name val="Arial"/>
      <family val="0"/>
      <charset val="1"/>
    </font>
    <font>
      <b val="true"/>
      <sz val="18"/>
      <color rgb="FF04090D"/>
      <name val="Arial"/>
      <family val="0"/>
      <charset val="1"/>
    </font>
    <font>
      <i val="true"/>
      <sz val="10"/>
      <color rgb="FF666666"/>
      <name val="Arial"/>
      <family val="0"/>
      <charset val="1"/>
    </font>
    <font>
      <b val="true"/>
      <sz val="22"/>
      <color rgb="FF9A7D2A"/>
      <name val="Arial"/>
      <family val="0"/>
      <charset val="1"/>
    </font>
    <font>
      <b val="true"/>
      <i val="true"/>
      <sz val="9"/>
      <color rgb="FF9A7D2A"/>
      <name val="Arial"/>
      <family val="0"/>
      <charset val="1"/>
    </font>
    <font>
      <b val="true"/>
      <sz val="12"/>
      <color rgb="FFFFFFFF"/>
      <name val="Arial"/>
      <family val="0"/>
      <charset val="1"/>
    </font>
    <font>
      <i val="true"/>
      <sz val="11"/>
      <color rgb="FF333333"/>
      <name val="Arial"/>
      <family val="0"/>
      <charset val="1"/>
    </font>
    <font>
      <b val="true"/>
      <u val="single"/>
      <sz val="11"/>
      <color rgb="FFFFFFFF"/>
      <name val="Arial"/>
      <family val="0"/>
      <charset val="1"/>
    </font>
    <font>
      <b val="true"/>
      <i val="true"/>
      <sz val="10"/>
      <color rgb="FF9A7D2A"/>
      <name val="Arial"/>
      <family val="0"/>
      <charset val="1"/>
    </font>
    <font>
      <b val="true"/>
      <sz val="8"/>
      <color rgb="FF9A7D2A"/>
      <name val="Arial"/>
      <family val="0"/>
      <charset val="1"/>
    </font>
    <font>
      <b val="true"/>
      <sz val="9"/>
      <color rgb="FF666666"/>
      <name val="Arial"/>
      <family val="0"/>
      <charset val="1"/>
    </font>
    <font>
      <sz val="11"/>
      <color rgb="FF0000FF"/>
      <name val="Arial"/>
      <family val="0"/>
      <charset val="1"/>
    </font>
    <font>
      <i val="true"/>
      <sz val="9"/>
      <color rgb="FF666666"/>
      <name val="Arial"/>
      <family val="0"/>
      <charset val="1"/>
    </font>
    <font>
      <sz val="9"/>
      <color rgb="FF04090D"/>
      <name val="Arial"/>
      <family val="0"/>
      <charset val="1"/>
    </font>
    <font>
      <sz val="10"/>
      <color rgb="FF0000FF"/>
      <name val="Arial"/>
      <family val="0"/>
      <charset val="1"/>
    </font>
    <font>
      <b val="true"/>
      <sz val="10"/>
      <color rgb="FF000000"/>
      <name val="Arial"/>
      <family val="0"/>
      <charset val="1"/>
    </font>
    <font>
      <b val="true"/>
      <sz val="10"/>
      <color rgb="FF04090D"/>
      <name val="Arial"/>
      <family val="0"/>
      <charset val="1"/>
    </font>
    <font>
      <b val="true"/>
      <sz val="10"/>
      <color rgb="FF1A8FA8"/>
      <name val="Arial"/>
      <family val="0"/>
      <charset val="1"/>
    </font>
    <font>
      <i val="true"/>
      <sz val="10"/>
      <color rgb="FF555555"/>
      <name val="Arial"/>
      <family val="0"/>
      <charset val="1"/>
    </font>
    <font>
      <i val="true"/>
      <sz val="9"/>
      <color rgb="FF333333"/>
      <name val="Arial"/>
      <family val="0"/>
      <charset val="1"/>
    </font>
    <font>
      <i val="true"/>
      <sz val="9"/>
      <color rgb="FF444444"/>
      <name val="Arial"/>
      <family val="0"/>
      <charset val="1"/>
    </font>
    <font>
      <b val="true"/>
      <sz val="9"/>
      <color rgb="FF555555"/>
      <name val="Arial"/>
      <family val="0"/>
      <charset val="1"/>
    </font>
    <font>
      <b val="true"/>
      <sz val="12"/>
      <color rgb="FF0000FF"/>
      <name val="Arial"/>
      <family val="0"/>
      <charset val="1"/>
    </font>
    <font>
      <i val="true"/>
      <sz val="8"/>
      <color rgb="FF777777"/>
      <name val="Arial"/>
      <family val="0"/>
      <charset val="1"/>
    </font>
    <font>
      <b val="true"/>
      <sz val="10"/>
      <color rgb="FF9A7D2A"/>
      <name val="Arial"/>
      <family val="0"/>
      <charset val="1"/>
    </font>
    <font>
      <b val="true"/>
      <sz val="18"/>
      <color rgb="FF9A7D2A"/>
      <name val="Arial"/>
      <family val="0"/>
      <charset val="1"/>
    </font>
    <font>
      <i val="true"/>
      <sz val="8"/>
      <color rgb="FF555555"/>
      <name val="Arial"/>
      <family val="0"/>
      <charset val="1"/>
    </font>
    <font>
      <b val="true"/>
      <sz val="12"/>
      <color rgb="FF04090D"/>
      <name val="Arial"/>
      <family val="0"/>
      <charset val="1"/>
    </font>
    <font>
      <b val="true"/>
      <sz val="18"/>
      <color rgb="FF1A8FA8"/>
      <name val="Arial"/>
      <family val="0"/>
      <charset val="1"/>
    </font>
    <font>
      <b val="true"/>
      <sz val="24"/>
      <color rgb="FF9A7D2A"/>
      <name val="Arial"/>
      <family val="0"/>
      <charset val="1"/>
    </font>
    <font>
      <i val="true"/>
      <sz val="9"/>
      <color rgb="FF555555"/>
      <name val="Arial"/>
      <family val="0"/>
      <charset val="1"/>
    </font>
    <font>
      <i val="true"/>
      <sz val="9"/>
      <color rgb="FF777777"/>
      <name val="Arial"/>
      <family val="0"/>
      <charset val="1"/>
    </font>
    <font>
      <i val="true"/>
      <sz val="9"/>
      <color rgb="FF9A7D2A"/>
      <name val="Arial"/>
      <family val="0"/>
      <charset val="1"/>
    </font>
    <font>
      <sz val="10"/>
      <color rgb="FF04090D"/>
      <name val="Arial"/>
      <family val="0"/>
      <charset val="1"/>
    </font>
    <font>
      <b val="true"/>
      <sz val="8"/>
      <color rgb="FF666666"/>
      <name val="Arial"/>
      <family val="0"/>
      <charset val="1"/>
    </font>
    <font>
      <i val="true"/>
      <sz val="8"/>
      <color rgb="FF9A7D2A"/>
      <name val="Arial"/>
      <family val="0"/>
      <charset val="1"/>
    </font>
    <font>
      <b val="true"/>
      <sz val="11"/>
      <color rgb="FF9A7D2A"/>
      <name val="Arial"/>
      <family val="0"/>
      <charset val="1"/>
    </font>
    <font>
      <b val="true"/>
      <sz val="11"/>
      <color rgb="FF1A8FA8"/>
      <name val="Arial"/>
      <family val="0"/>
      <charset val="1"/>
    </font>
    <font>
      <b val="true"/>
      <sz val="14"/>
      <color rgb="FF9A7D2A"/>
      <name val="Playfair Display"/>
      <family val="0"/>
      <charset val="1"/>
    </font>
    <font>
      <i val="true"/>
      <sz val="8"/>
      <color rgb="FF666666"/>
      <name val="Arial"/>
      <family val="0"/>
      <charset val="1"/>
    </font>
    <font>
      <b val="true"/>
      <sz val="14"/>
      <color rgb="FF1A8FA8"/>
      <name val="Playfair Display"/>
      <family val="0"/>
      <charset val="1"/>
    </font>
    <font>
      <b val="true"/>
      <sz val="14"/>
      <color rgb="FF0000FF"/>
      <name val="Arial"/>
      <family val="0"/>
      <charset val="1"/>
    </font>
    <font>
      <b val="true"/>
      <sz val="20"/>
      <color rgb="FF9A7D2A"/>
      <name val="Arial"/>
      <family val="0"/>
      <charset val="1"/>
    </font>
    <font>
      <b val="true"/>
      <sz val="20"/>
      <color rgb="FF04090D"/>
      <name val="Arial"/>
      <family val="0"/>
      <charset val="1"/>
    </font>
    <font>
      <b val="true"/>
      <sz val="8"/>
      <color rgb="FF1A8FA8"/>
      <name val="Arial"/>
      <family val="0"/>
      <charset val="1"/>
    </font>
    <font>
      <sz val="9"/>
      <color rgb="FF555555"/>
      <name val="Arial"/>
      <family val="0"/>
      <charset val="1"/>
    </font>
    <font>
      <b val="true"/>
      <sz val="11"/>
      <color rgb="FF0000FF"/>
      <name val="Arial"/>
      <family val="0"/>
      <charset val="1"/>
    </font>
    <font>
      <b val="true"/>
      <sz val="8"/>
      <color rgb="FF04090D"/>
      <name val="Arial"/>
      <family val="0"/>
      <charset val="1"/>
    </font>
    <font>
      <i val="true"/>
      <sz val="10"/>
      <color rgb="FF9A7D2A"/>
      <name val="Arial"/>
      <family val="0"/>
      <charset val="1"/>
    </font>
    <font>
      <b val="true"/>
      <i val="true"/>
      <sz val="8"/>
      <color rgb="FF666666"/>
      <name val="Arial"/>
      <family val="0"/>
      <charset val="1"/>
    </font>
    <font>
      <b val="true"/>
      <sz val="9"/>
      <color rgb="FFA83232"/>
      <name val="Arial"/>
      <family val="0"/>
      <charset val="1"/>
    </font>
    <font>
      <i val="true"/>
      <sz val="8"/>
      <color rgb="FF888888"/>
      <name val="Arial"/>
      <family val="0"/>
      <charset val="1"/>
    </font>
    <font>
      <b val="true"/>
      <sz val="16"/>
      <color rgb="FF1A8FA8"/>
      <name val="Arial"/>
      <family val="0"/>
      <charset val="1"/>
    </font>
    <font>
      <b val="true"/>
      <sz val="16"/>
      <color rgb="FF9A7D2A"/>
      <name val="Arial"/>
      <family val="0"/>
      <charset val="1"/>
    </font>
    <font>
      <b val="true"/>
      <sz val="9"/>
      <color rgb="FF1A8FA8"/>
      <name val="Arial"/>
      <family val="0"/>
      <charset val="1"/>
    </font>
    <font>
      <b val="true"/>
      <sz val="14"/>
      <color rgb="FF1A8FA8"/>
      <name val="Arial"/>
      <family val="0"/>
      <charset val="1"/>
    </font>
    <font>
      <b val="true"/>
      <sz val="12"/>
      <color rgb="FF9A7D2A"/>
      <name val="Arial"/>
      <family val="0"/>
      <charset val="1"/>
    </font>
    <font>
      <sz val="16"/>
      <color rgb="FF04090D"/>
      <name val="Arial"/>
      <family val="0"/>
      <charset val="1"/>
    </font>
    <font>
      <sz val="9"/>
      <color rgb="FF0000FF"/>
      <name val="Arial"/>
      <family val="0"/>
      <charset val="1"/>
    </font>
    <font>
      <b val="true"/>
      <i val="true"/>
      <sz val="9"/>
      <color rgb="FF04090D"/>
      <name val="Arial"/>
      <family val="0"/>
      <charset val="1"/>
    </font>
    <font>
      <b val="true"/>
      <sz val="12"/>
      <color rgb="FF1A8FA8"/>
      <name val="Arial"/>
      <family val="0"/>
      <charset val="1"/>
    </font>
    <font>
      <sz val="9"/>
      <color rgb="FF333333"/>
      <name val="Arial"/>
      <family val="0"/>
      <charset val="1"/>
    </font>
    <font>
      <b val="true"/>
      <sz val="10"/>
      <color rgb="FF0000FF"/>
      <name val="Arial"/>
      <family val="0"/>
      <charset val="1"/>
    </font>
  </fonts>
  <fills count="19">
    <fill>
      <patternFill patternType="none"/>
    </fill>
    <fill>
      <patternFill patternType="gray125"/>
    </fill>
    <fill>
      <patternFill patternType="solid">
        <fgColor rgb="FF04090D"/>
        <bgColor rgb="FF000000"/>
      </patternFill>
    </fill>
    <fill>
      <patternFill patternType="solid">
        <fgColor rgb="FFF3F3F1"/>
        <bgColor rgb="FFF7F4EA"/>
      </patternFill>
    </fill>
    <fill>
      <patternFill patternType="solid">
        <fgColor rgb="FF9A7D2A"/>
        <bgColor rgb="FF777777"/>
      </patternFill>
    </fill>
    <fill>
      <patternFill patternType="solid">
        <fgColor rgb="FF1A8FA8"/>
        <bgColor rgb="FF008080"/>
      </patternFill>
    </fill>
    <fill>
      <patternFill patternType="solid">
        <fgColor rgb="FFFEF9E7"/>
        <bgColor rgb="FFFFFBE5"/>
      </patternFill>
    </fill>
    <fill>
      <patternFill patternType="solid">
        <fgColor rgb="FFEAF4F7"/>
        <bgColor rgb="FFE8F0F3"/>
      </patternFill>
    </fill>
    <fill>
      <patternFill patternType="solid">
        <fgColor rgb="FFFFFFFC"/>
        <bgColor rgb="FFFFFFFF"/>
      </patternFill>
    </fill>
    <fill>
      <patternFill patternType="solid">
        <fgColor rgb="FFF4ECD5"/>
        <bgColor rgb="FFF0E6C4"/>
      </patternFill>
    </fill>
    <fill>
      <patternFill patternType="solid">
        <fgColor rgb="FFF0E6C4"/>
        <bgColor rgb="FFF4ECD5"/>
      </patternFill>
    </fill>
    <fill>
      <patternFill patternType="solid">
        <fgColor rgb="FFE8F0F3"/>
        <bgColor rgb="FFE3F1F5"/>
      </patternFill>
    </fill>
    <fill>
      <patternFill patternType="solid">
        <fgColor rgb="FFD6E6EC"/>
        <bgColor rgb="FFDDDDDD"/>
      </patternFill>
    </fill>
    <fill>
      <patternFill patternType="solid">
        <fgColor rgb="FF0F1A26"/>
        <bgColor rgb="FF04090D"/>
      </patternFill>
    </fill>
    <fill>
      <patternFill patternType="solid">
        <fgColor rgb="FFFAFAF7"/>
        <bgColor rgb="FFFFFFFC"/>
      </patternFill>
    </fill>
    <fill>
      <patternFill patternType="solid">
        <fgColor rgb="FFFFFBE5"/>
        <bgColor rgb="FFFEF9E7"/>
      </patternFill>
    </fill>
    <fill>
      <patternFill patternType="solid">
        <fgColor rgb="FFFFFFFF"/>
        <bgColor rgb="FFFFFFFC"/>
      </patternFill>
    </fill>
    <fill>
      <patternFill patternType="solid">
        <fgColor rgb="FFE3F1F5"/>
        <bgColor rgb="FFE8F0F3"/>
      </patternFill>
    </fill>
    <fill>
      <patternFill patternType="solid">
        <fgColor rgb="FFF7F4EA"/>
        <bgColor rgb="FFF3F3F1"/>
      </patternFill>
    </fill>
  </fills>
  <borders count="64">
    <border diagonalUp="false" diagonalDown="false">
      <left/>
      <right/>
      <top/>
      <bottom/>
      <diagonal/>
    </border>
    <border diagonalUp="false" diagonalDown="false">
      <left/>
      <right/>
      <top style="medium">
        <color rgb="FF04090D"/>
      </top>
      <bottom style="thin">
        <color rgb="FF888888"/>
      </bottom>
      <diagonal/>
    </border>
    <border diagonalUp="false" diagonalDown="false">
      <left/>
      <right/>
      <top/>
      <bottom style="thin">
        <color rgb="FFDDDDDD"/>
      </bottom>
      <diagonal/>
    </border>
    <border diagonalUp="false" diagonalDown="false">
      <left style="medium">
        <color rgb="FF04090D"/>
      </left>
      <right/>
      <top style="medium">
        <color rgb="FF04090D"/>
      </top>
      <bottom style="medium">
        <color rgb="FF04090D"/>
      </bottom>
      <diagonal/>
    </border>
    <border diagonalUp="false" diagonalDown="false">
      <left/>
      <right/>
      <top style="medium">
        <color rgb="FF04090D"/>
      </top>
      <bottom style="medium">
        <color rgb="FF04090D"/>
      </bottom>
      <diagonal/>
    </border>
    <border diagonalUp="false" diagonalDown="false">
      <left/>
      <right style="medium">
        <color rgb="FF04090D"/>
      </right>
      <top style="medium">
        <color rgb="FF04090D"/>
      </top>
      <bottom style="medium">
        <color rgb="FF04090D"/>
      </bottom>
      <diagonal/>
    </border>
    <border diagonalUp="false" diagonalDown="false">
      <left style="medium">
        <color rgb="FF04090D"/>
      </left>
      <right/>
      <top/>
      <bottom/>
      <diagonal/>
    </border>
    <border diagonalUp="false" diagonalDown="false">
      <left/>
      <right style="medium">
        <color rgb="FF04090D"/>
      </right>
      <top/>
      <bottom/>
      <diagonal/>
    </border>
    <border diagonalUp="false" diagonalDown="false">
      <left style="medium">
        <color rgb="FF04090D"/>
      </left>
      <right/>
      <top/>
      <bottom style="medium">
        <color rgb="FF04090D"/>
      </bottom>
      <diagonal/>
    </border>
    <border diagonalUp="false" diagonalDown="false">
      <left/>
      <right style="medium">
        <color rgb="FF04090D"/>
      </right>
      <top/>
      <bottom style="medium">
        <color rgb="FF04090D"/>
      </bottom>
      <diagonal/>
    </border>
    <border diagonalUp="false" diagonalDown="false">
      <left/>
      <right/>
      <top/>
      <bottom style="medium">
        <color rgb="FF04090D"/>
      </bottom>
      <diagonal/>
    </border>
    <border diagonalUp="false" diagonalDown="false">
      <left style="thin">
        <color rgb="FFD0D0D0"/>
      </left>
      <right style="thin">
        <color rgb="FFD0D0D0"/>
      </right>
      <top style="thin">
        <color rgb="FFD0D0D0"/>
      </top>
      <bottom style="thin">
        <color rgb="FFD0D0D0"/>
      </bottom>
      <diagonal/>
    </border>
    <border diagonalUp="false" diagonalDown="false">
      <left style="medium">
        <color rgb="FF04090D"/>
      </left>
      <right style="thin">
        <color rgb="FFD0D0D0"/>
      </right>
      <top style="thin">
        <color rgb="FFD0D0D0"/>
      </top>
      <bottom style="thin">
        <color rgb="FFD0D0D0"/>
      </bottom>
      <diagonal/>
    </border>
    <border diagonalUp="false" diagonalDown="false">
      <left/>
      <right/>
      <top style="thick">
        <color rgb="FF04090D"/>
      </top>
      <bottom style="thick">
        <color rgb="FF04090D"/>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style="thick">
        <color rgb="FF9A7D2A"/>
      </left>
      <right/>
      <top style="thick">
        <color rgb="FF9A7D2A"/>
      </top>
      <bottom style="thick">
        <color rgb="FF9A7D2A"/>
      </bottom>
      <diagonal/>
    </border>
    <border diagonalUp="false" diagonalDown="false">
      <left/>
      <right/>
      <top style="thick">
        <color rgb="FF9A7D2A"/>
      </top>
      <bottom style="thick">
        <color rgb="FF9A7D2A"/>
      </bottom>
      <diagonal/>
    </border>
    <border diagonalUp="false" diagonalDown="false">
      <left/>
      <right style="thick">
        <color rgb="FF9A7D2A"/>
      </right>
      <top style="thick">
        <color rgb="FF9A7D2A"/>
      </top>
      <bottom style="thick">
        <color rgb="FF9A7D2A"/>
      </bottom>
      <diagonal/>
    </border>
    <border diagonalUp="false" diagonalDown="false">
      <left style="thin">
        <color rgb="FFBBBBBB"/>
      </left>
      <right/>
      <top style="thin">
        <color rgb="FFBBBBBB"/>
      </top>
      <bottom style="thin">
        <color rgb="FFBBBBBB"/>
      </bottom>
      <diagonal/>
    </border>
    <border diagonalUp="false" diagonalDown="false">
      <left/>
      <right/>
      <top style="thin">
        <color rgb="FFBBBBBB"/>
      </top>
      <bottom style="thin">
        <color rgb="FFBBBBBB"/>
      </bottom>
      <diagonal/>
    </border>
    <border diagonalUp="false" diagonalDown="false">
      <left/>
      <right style="thin">
        <color rgb="FFBBBBBB"/>
      </right>
      <top style="thin">
        <color rgb="FFBBBBBB"/>
      </top>
      <bottom style="thin">
        <color rgb="FFBBBBBB"/>
      </bottom>
      <diagonal/>
    </border>
    <border diagonalUp="false" diagonalDown="false">
      <left style="thick">
        <color rgb="FF1A8FA8"/>
      </left>
      <right/>
      <top style="thick">
        <color rgb="FF1A8FA8"/>
      </top>
      <bottom style="thick">
        <color rgb="FF1A8FA8"/>
      </bottom>
      <diagonal/>
    </border>
    <border diagonalUp="false" diagonalDown="false">
      <left/>
      <right/>
      <top style="thick">
        <color rgb="FF1A8FA8"/>
      </top>
      <bottom style="thick">
        <color rgb="FF1A8FA8"/>
      </bottom>
      <diagonal/>
    </border>
    <border diagonalUp="false" diagonalDown="false">
      <left/>
      <right style="thick">
        <color rgb="FF1A8FA8"/>
      </right>
      <top style="thick">
        <color rgb="FF1A8FA8"/>
      </top>
      <bottom style="thick">
        <color rgb="FF1A8FA8"/>
      </bottom>
      <diagonal/>
    </border>
    <border diagonalUp="false" diagonalDown="false">
      <left style="thick">
        <color rgb="FF9A7D2A"/>
      </left>
      <right/>
      <top style="thick">
        <color rgb="FF9A7D2A"/>
      </top>
      <bottom style="thin">
        <color rgb="FF9A7D2A"/>
      </bottom>
      <diagonal/>
    </border>
    <border diagonalUp="false" diagonalDown="false">
      <left/>
      <right/>
      <top style="thick">
        <color rgb="FF9A7D2A"/>
      </top>
      <bottom style="thin">
        <color rgb="FF9A7D2A"/>
      </bottom>
      <diagonal/>
    </border>
    <border diagonalUp="false" diagonalDown="false">
      <left/>
      <right style="thick">
        <color rgb="FF9A7D2A"/>
      </right>
      <top style="thick">
        <color rgb="FF9A7D2A"/>
      </top>
      <bottom style="thin">
        <color rgb="FF9A7D2A"/>
      </bottom>
      <diagonal/>
    </border>
    <border diagonalUp="false" diagonalDown="false">
      <left style="thick">
        <color rgb="FF9A7D2A"/>
      </left>
      <right/>
      <top/>
      <bottom/>
      <diagonal/>
    </border>
    <border diagonalUp="false" diagonalDown="false">
      <left/>
      <right style="thick">
        <color rgb="FF9A7D2A"/>
      </right>
      <top/>
      <bottom/>
      <diagonal/>
    </border>
    <border diagonalUp="false" diagonalDown="false">
      <left style="medium">
        <color rgb="FF9A7D2A"/>
      </left>
      <right/>
      <top/>
      <bottom/>
      <diagonal/>
    </border>
    <border diagonalUp="false" diagonalDown="false">
      <left style="thick">
        <color rgb="FF9A7D2A"/>
      </left>
      <right/>
      <top/>
      <bottom style="thin">
        <color rgb="FFBBBBBB"/>
      </bottom>
      <diagonal/>
    </border>
    <border diagonalUp="false" diagonalDown="false">
      <left style="thin">
        <color rgb="FFBBBBBB"/>
      </left>
      <right/>
      <top/>
      <bottom style="thin">
        <color rgb="FFBBBBBB"/>
      </bottom>
      <diagonal/>
    </border>
    <border diagonalUp="false" diagonalDown="false">
      <left style="thin">
        <color rgb="FFBBBBBB"/>
      </left>
      <right style="thin">
        <color rgb="FFBBBBBB"/>
      </right>
      <top style="thin">
        <color rgb="FFBBBBBB"/>
      </top>
      <bottom/>
      <diagonal/>
    </border>
    <border diagonalUp="false" diagonalDown="false">
      <left style="thick">
        <color rgb="FF9A7D2A"/>
      </left>
      <right style="thick">
        <color rgb="FF9A7D2A"/>
      </right>
      <top style="thick">
        <color rgb="FF9A7D2A"/>
      </top>
      <bottom/>
      <diagonal/>
    </border>
    <border diagonalUp="false" diagonalDown="false">
      <left style="thin">
        <color rgb="FFBBBBBB"/>
      </left>
      <right style="thin">
        <color rgb="FFBBBBBB"/>
      </right>
      <top/>
      <bottom/>
      <diagonal/>
    </border>
    <border diagonalUp="false" diagonalDown="false">
      <left style="thick">
        <color rgb="FF9A7D2A"/>
      </left>
      <right style="thick">
        <color rgb="FF9A7D2A"/>
      </right>
      <top/>
      <bottom/>
      <diagonal/>
    </border>
    <border diagonalUp="false" diagonalDown="false">
      <left style="thin">
        <color rgb="FFBBBBBB"/>
      </left>
      <right style="thin">
        <color rgb="FFBBBBBB"/>
      </right>
      <top/>
      <bottom style="thin">
        <color rgb="FFBBBBBB"/>
      </bottom>
      <diagonal/>
    </border>
    <border diagonalUp="false" diagonalDown="false">
      <left style="thick">
        <color rgb="FF9A7D2A"/>
      </left>
      <right style="thick">
        <color rgb="FF9A7D2A"/>
      </right>
      <top/>
      <bottom style="thick">
        <color rgb="FF9A7D2A"/>
      </bottom>
      <diagonal/>
    </border>
    <border diagonalUp="false" diagonalDown="false">
      <left/>
      <right/>
      <top style="medium">
        <color rgb="FF04090D"/>
      </top>
      <bottom style="thin">
        <color rgb="FFBBBBBB"/>
      </bottom>
      <diagonal/>
    </border>
    <border diagonalUp="false" diagonalDown="false">
      <left style="medium">
        <color rgb="FF04090D"/>
      </left>
      <right style="medium">
        <color rgb="FF04090D"/>
      </right>
      <top style="medium">
        <color rgb="FF04090D"/>
      </top>
      <bottom style="thin">
        <color rgb="FFDDDDDD"/>
      </bottom>
      <diagonal/>
    </border>
    <border diagonalUp="false" diagonalDown="false">
      <left style="medium">
        <color rgb="FF04090D"/>
      </left>
      <right style="medium">
        <color rgb="FF04090D"/>
      </right>
      <top/>
      <bottom/>
      <diagonal/>
    </border>
    <border diagonalUp="false" diagonalDown="false">
      <left style="medium">
        <color rgb="FF04090D"/>
      </left>
      <right style="medium">
        <color rgb="FF04090D"/>
      </right>
      <top/>
      <bottom style="medium">
        <color rgb="FF04090D"/>
      </bottom>
      <diagonal/>
    </border>
    <border diagonalUp="false" diagonalDown="false">
      <left style="medium">
        <color rgb="FF1A8FA8"/>
      </left>
      <right style="medium">
        <color rgb="FF1A8FA8"/>
      </right>
      <top style="medium">
        <color rgb="FF1A8FA8"/>
      </top>
      <bottom style="thin">
        <color rgb="FFDDDDDD"/>
      </bottom>
      <diagonal/>
    </border>
    <border diagonalUp="false" diagonalDown="false">
      <left style="medium">
        <color rgb="FF1A8FA8"/>
      </left>
      <right style="medium">
        <color rgb="FF1A8FA8"/>
      </right>
      <top/>
      <bottom/>
      <diagonal/>
    </border>
    <border diagonalUp="false" diagonalDown="false">
      <left style="medium">
        <color rgb="FF1A8FA8"/>
      </left>
      <right style="medium">
        <color rgb="FF1A8FA8"/>
      </right>
      <top/>
      <bottom style="medium">
        <color rgb="FF1A8FA8"/>
      </bottom>
      <diagonal/>
    </border>
    <border diagonalUp="false" diagonalDown="false">
      <left/>
      <right style="thin">
        <color rgb="FFBBBBBB"/>
      </right>
      <top style="medium">
        <color rgb="FF04090D"/>
      </top>
      <bottom style="medium">
        <color rgb="FF04090D"/>
      </bottom>
      <diagonal/>
    </border>
    <border diagonalUp="false" diagonalDown="false">
      <left style="medium">
        <color rgb="FF9A7D2A"/>
      </left>
      <right/>
      <top style="medium">
        <color rgb="FF9A7D2A"/>
      </top>
      <bottom style="medium">
        <color rgb="FF9A7D2A"/>
      </bottom>
      <diagonal/>
    </border>
    <border diagonalUp="false" diagonalDown="false">
      <left style="thin">
        <color rgb="FFBBBBBB"/>
      </left>
      <right style="thin">
        <color rgb="FFBBBBBB"/>
      </right>
      <top style="medium">
        <color rgb="FF04090D"/>
      </top>
      <bottom style="medium">
        <color rgb="FF04090D"/>
      </bottom>
      <diagonal/>
    </border>
    <border diagonalUp="false" diagonalDown="false">
      <left style="thin">
        <color rgb="FFBBBBBB"/>
      </left>
      <right style="medium">
        <color rgb="FF04090D"/>
      </right>
      <top style="medium">
        <color rgb="FF04090D"/>
      </top>
      <bottom style="medium">
        <color rgb="FF04090D"/>
      </bottom>
      <diagonal/>
    </border>
    <border diagonalUp="false" diagonalDown="false">
      <left style="medium">
        <color rgb="FF1A8FA8"/>
      </left>
      <right/>
      <top style="medium">
        <color rgb="FF1A8FA8"/>
      </top>
      <bottom style="thin">
        <color rgb="FFBBBBBB"/>
      </bottom>
      <diagonal/>
    </border>
    <border diagonalUp="false" diagonalDown="false">
      <left/>
      <right/>
      <top style="medium">
        <color rgb="FF1A8FA8"/>
      </top>
      <bottom style="thin">
        <color rgb="FFBBBBBB"/>
      </bottom>
      <diagonal/>
    </border>
    <border diagonalUp="false" diagonalDown="false">
      <left style="thin">
        <color rgb="FFBBBBBB"/>
      </left>
      <right style="medium">
        <color rgb="FF1A8FA8"/>
      </right>
      <top style="medium">
        <color rgb="FF1A8FA8"/>
      </top>
      <bottom style="thin">
        <color rgb="FFBBBBBB"/>
      </bottom>
      <diagonal/>
    </border>
    <border diagonalUp="false" diagonalDown="false">
      <left style="medium">
        <color rgb="FF1A8FA8"/>
      </left>
      <right/>
      <top style="thin">
        <color rgb="FFBBBBBB"/>
      </top>
      <bottom style="thin">
        <color rgb="FFBBBBBB"/>
      </bottom>
      <diagonal/>
    </border>
    <border diagonalUp="false" diagonalDown="false">
      <left style="thin">
        <color rgb="FFBBBBBB"/>
      </left>
      <right style="medium">
        <color rgb="FF1A8FA8"/>
      </right>
      <top style="thin">
        <color rgb="FFBBBBBB"/>
      </top>
      <bottom style="thin">
        <color rgb="FFBBBBBB"/>
      </bottom>
      <diagonal/>
    </border>
    <border diagonalUp="false" diagonalDown="false">
      <left style="medium">
        <color rgb="FF1A8FA8"/>
      </left>
      <right/>
      <top style="thin">
        <color rgb="FFBBBBBB"/>
      </top>
      <bottom style="medium">
        <color rgb="FF1A8FA8"/>
      </bottom>
      <diagonal/>
    </border>
    <border diagonalUp="false" diagonalDown="false">
      <left/>
      <right/>
      <top style="thin">
        <color rgb="FFBBBBBB"/>
      </top>
      <bottom style="medium">
        <color rgb="FF1A8FA8"/>
      </bottom>
      <diagonal/>
    </border>
    <border diagonalUp="false" diagonalDown="false">
      <left style="thin">
        <color rgb="FFBBBBBB"/>
      </left>
      <right style="medium">
        <color rgb="FF1A8FA8"/>
      </right>
      <top style="thin">
        <color rgb="FFBBBBBB"/>
      </top>
      <bottom style="medium">
        <color rgb="FF1A8FA8"/>
      </bottom>
      <diagonal/>
    </border>
    <border diagonalUp="false" diagonalDown="false">
      <left style="thick">
        <color rgb="FF1A8FA8"/>
      </left>
      <right/>
      <top/>
      <bottom/>
      <diagonal/>
    </border>
    <border diagonalUp="false" diagonalDown="false">
      <left/>
      <right style="thick">
        <color rgb="FF1A8FA8"/>
      </right>
      <top/>
      <bottom/>
      <diagonal/>
    </border>
    <border diagonalUp="false" diagonalDown="false">
      <left style="thick">
        <color rgb="FF1A8FA8"/>
      </left>
      <right style="thick">
        <color rgb="FF1A8FA8"/>
      </right>
      <top/>
      <bottom style="thick">
        <color rgb="FF1A8FA8"/>
      </bottom>
      <diagonal/>
    </border>
    <border diagonalUp="false" diagonalDown="false">
      <left style="thick">
        <color rgb="FF9A7D2A"/>
      </left>
      <right style="thick">
        <color rgb="FF9A7D2A"/>
      </right>
      <top style="thick">
        <color rgb="FF9A7D2A"/>
      </top>
      <bottom style="thick">
        <color rgb="FF9A7D2A"/>
      </bottom>
      <diagonal/>
    </border>
    <border diagonalUp="false" diagonalDown="false">
      <left/>
      <right/>
      <top style="medium">
        <color rgb="FF9A7D2A"/>
      </top>
      <bottom style="medium">
        <color rgb="FF9A7D2A"/>
      </bottom>
      <diagonal/>
    </border>
    <border diagonalUp="false" diagonalDown="false">
      <left style="thin">
        <color rgb="FFBBBBBB"/>
      </left>
      <right style="thin">
        <color rgb="FFBBBBBB"/>
      </right>
      <top style="medium">
        <color rgb="FF9A7D2A"/>
      </top>
      <bottom style="medium">
        <color rgb="FF9A7D2A"/>
      </bottom>
      <diagonal/>
    </border>
    <border diagonalUp="false" diagonalDown="false">
      <left/>
      <right style="medium">
        <color rgb="FF9A7D2A"/>
      </right>
      <top style="medium">
        <color rgb="FF9A7D2A"/>
      </top>
      <bottom style="medium">
        <color rgb="FF9A7D2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8" fillId="2" borderId="0" xfId="0" applyFont="true" applyBorder="true" applyAlignment="true" applyProtection="false">
      <alignment horizontal="left" vertical="center" textRotation="0" wrapText="false" indent="1" shrinkToFit="false"/>
      <protection locked="true" hidden="false"/>
    </xf>
    <xf numFmtId="164" fontId="9" fillId="3" borderId="1" xfId="0" applyFont="true" applyBorder="true" applyAlignment="true" applyProtection="false">
      <alignment horizontal="left" vertical="center" textRotation="0" wrapText="false" indent="1" shrinkToFit="false"/>
      <protection locked="true" hidden="false"/>
    </xf>
    <xf numFmtId="164" fontId="10" fillId="0" borderId="2"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left" vertical="center" textRotation="0" wrapText="false" indent="1" shrinkToFit="false"/>
      <protection locked="true" hidden="false"/>
    </xf>
    <xf numFmtId="164" fontId="4" fillId="0" borderId="2" xfId="0" applyFont="true" applyBorder="true" applyAlignment="true" applyProtection="false">
      <alignment horizontal="left" vertical="center" textRotation="0" wrapText="false" indent="1" shrinkToFit="false"/>
      <protection locked="true" hidden="false"/>
    </xf>
    <xf numFmtId="164" fontId="12" fillId="0" borderId="2" xfId="0" applyFont="true" applyBorder="true" applyAlignment="true" applyProtection="false">
      <alignment horizontal="left" vertical="center" textRotation="0" wrapText="false" indent="1" shrinkToFit="false"/>
      <protection locked="true" hidden="false"/>
    </xf>
    <xf numFmtId="164" fontId="8" fillId="4" borderId="0" xfId="0" applyFont="true" applyBorder="true" applyAlignment="true" applyProtection="false">
      <alignment horizontal="left" vertical="center" textRotation="0" wrapText="false" indent="1" shrinkToFit="false"/>
      <protection locked="true" hidden="false"/>
    </xf>
    <xf numFmtId="164" fontId="13" fillId="0" borderId="0" xfId="0" applyFont="true" applyBorder="true" applyAlignment="true" applyProtection="false">
      <alignment horizontal="left" vertical="top" textRotation="0" wrapText="true" indent="1" shrinkToFit="false"/>
      <protection locked="true" hidden="false"/>
    </xf>
    <xf numFmtId="164" fontId="12" fillId="0" borderId="0" xfId="0" applyFont="true" applyBorder="true" applyAlignment="true" applyProtection="false">
      <alignment horizontal="left" vertical="top" textRotation="0" wrapText="true" indent="1" shrinkToFit="false"/>
      <protection locked="true" hidden="false"/>
    </xf>
    <xf numFmtId="164" fontId="14" fillId="4" borderId="0" xfId="0" applyFont="true" applyBorder="true" applyAlignment="true" applyProtection="false">
      <alignment horizontal="left" vertical="center" textRotation="0" wrapText="false" indent="1" shrinkToFit="false"/>
      <protection locked="true" hidden="false"/>
    </xf>
    <xf numFmtId="164" fontId="14" fillId="5" borderId="0" xfId="0" applyFont="true" applyBorder="true" applyAlignment="true" applyProtection="false">
      <alignment horizontal="left" vertical="center" textRotation="0" wrapText="false" indent="1" shrinkToFit="false"/>
      <protection locked="true" hidden="false"/>
    </xf>
    <xf numFmtId="164" fontId="15" fillId="6" borderId="0" xfId="0" applyFont="true" applyBorder="true" applyAlignment="true" applyProtection="false">
      <alignment horizontal="left" vertical="center" textRotation="0" wrapText="false" indent="1" shrinkToFit="false"/>
      <protection locked="true" hidden="false"/>
    </xf>
    <xf numFmtId="164" fontId="15" fillId="7" borderId="0" xfId="0" applyFont="true" applyBorder="true" applyAlignment="true" applyProtection="false">
      <alignment horizontal="left" vertical="center" textRotation="0" wrapText="false" indent="1" shrinkToFit="false"/>
      <protection locked="true" hidden="false"/>
    </xf>
    <xf numFmtId="164" fontId="16" fillId="6" borderId="0" xfId="0" applyFont="true" applyBorder="true" applyAlignment="true" applyProtection="false">
      <alignment horizontal="left" vertical="top" textRotation="0" wrapText="true" indent="1" shrinkToFit="false"/>
      <protection locked="true" hidden="false"/>
    </xf>
    <xf numFmtId="164" fontId="16" fillId="7" borderId="0" xfId="0" applyFont="true" applyBorder="true" applyAlignment="true" applyProtection="false">
      <alignment horizontal="left" vertical="top" textRotation="0" wrapText="true" indent="1" shrinkToFit="false"/>
      <protection locked="true" hidden="false"/>
    </xf>
    <xf numFmtId="164" fontId="17" fillId="6" borderId="0" xfId="0" applyFont="true" applyBorder="true" applyAlignment="true" applyProtection="false">
      <alignment horizontal="left" vertical="center" textRotation="0" wrapText="false" indent="1" shrinkToFit="false"/>
      <protection locked="true" hidden="false"/>
    </xf>
    <xf numFmtId="164" fontId="17" fillId="7" borderId="0" xfId="0" applyFont="true" applyBorder="true" applyAlignment="true" applyProtection="false">
      <alignment horizontal="left" vertical="center" textRotation="0" wrapText="false" indent="1" shrinkToFit="false"/>
      <protection locked="true" hidden="false"/>
    </xf>
    <xf numFmtId="164" fontId="18" fillId="4" borderId="0" xfId="0" applyFont="true" applyBorder="true" applyAlignment="true" applyProtection="false">
      <alignment horizontal="center" vertical="center" textRotation="0" wrapText="false" indent="0" shrinkToFit="false"/>
      <protection locked="true" hidden="false"/>
    </xf>
    <xf numFmtId="164" fontId="18" fillId="5" borderId="0" xfId="0" applyFont="true" applyBorder="true" applyAlignment="true" applyProtection="false">
      <alignment horizontal="center" vertical="center" textRotation="0" wrapText="fals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1" fillId="6" borderId="3" xfId="0" applyFont="true" applyBorder="true" applyAlignment="true" applyProtection="false">
      <alignment horizontal="center" vertical="center" textRotation="0" wrapText="false" indent="0" shrinkToFit="false"/>
      <protection locked="true" hidden="false"/>
    </xf>
    <xf numFmtId="164" fontId="15" fillId="6" borderId="4" xfId="0" applyFont="true" applyBorder="true" applyAlignment="true" applyProtection="false">
      <alignment horizontal="left" vertical="center" textRotation="0" wrapText="false" indent="1" shrinkToFit="false"/>
      <protection locked="true" hidden="false"/>
    </xf>
    <xf numFmtId="164" fontId="4" fillId="6" borderId="5" xfId="0" applyFont="true" applyBorder="true" applyAlignment="true" applyProtection="false">
      <alignment horizontal="right" vertical="center" textRotation="0" wrapText="false" indent="1" shrinkToFit="false"/>
      <protection locked="true" hidden="false"/>
    </xf>
    <xf numFmtId="164" fontId="22" fillId="0" borderId="6" xfId="0" applyFont="true" applyBorder="true" applyAlignment="true" applyProtection="false">
      <alignment horizontal="right" vertical="top" textRotation="0" wrapText="true" indent="1" shrinkToFit="false"/>
      <protection locked="true" hidden="false"/>
    </xf>
    <xf numFmtId="164" fontId="13" fillId="0" borderId="7" xfId="0" applyFont="true" applyBorder="true" applyAlignment="true" applyProtection="false">
      <alignment horizontal="left" vertical="top" textRotation="0" wrapText="true" indent="1" shrinkToFit="false"/>
      <protection locked="true" hidden="false"/>
    </xf>
    <xf numFmtId="164" fontId="22" fillId="0" borderId="8" xfId="0" applyFont="true" applyBorder="true" applyAlignment="true" applyProtection="false">
      <alignment horizontal="right" vertical="top" textRotation="0" wrapText="true" indent="1" shrinkToFit="false"/>
      <protection locked="true" hidden="false"/>
    </xf>
    <xf numFmtId="164" fontId="13" fillId="0" borderId="9" xfId="0" applyFont="true" applyBorder="true" applyAlignment="true" applyProtection="false">
      <alignment horizontal="left" vertical="top" textRotation="0" wrapText="true" indent="1" shrinkToFit="false"/>
      <protection locked="true" hidden="false"/>
    </xf>
    <xf numFmtId="164" fontId="23" fillId="2" borderId="0" xfId="0" applyFont="true" applyBorder="true" applyAlignment="true" applyProtection="false">
      <alignment horizontal="left" vertical="center" textRotation="0" wrapText="false" indent="1" shrinkToFit="false"/>
      <protection locked="true" hidden="false"/>
    </xf>
    <xf numFmtId="164" fontId="24" fillId="0" borderId="0" xfId="0" applyFont="true" applyBorder="true" applyAlignment="true" applyProtection="false">
      <alignment horizontal="left" vertical="top" textRotation="0" wrapText="true" indent="1" shrinkToFit="false"/>
      <protection locked="true" hidden="false"/>
    </xf>
    <xf numFmtId="164" fontId="13" fillId="6" borderId="0" xfId="0" applyFont="true" applyBorder="true" applyAlignment="true" applyProtection="false">
      <alignment horizontal="left" vertical="top" textRotation="0" wrapText="true" indent="1" shrinkToFit="false"/>
      <protection locked="true" hidden="false"/>
    </xf>
    <xf numFmtId="164" fontId="13" fillId="7" borderId="0" xfId="0" applyFont="true" applyBorder="true" applyAlignment="true" applyProtection="false">
      <alignment horizontal="left" vertical="top" textRotation="0" wrapText="true" indent="1" shrinkToFit="false"/>
      <protection locked="true" hidden="false"/>
    </xf>
    <xf numFmtId="164" fontId="25" fillId="4" borderId="0" xfId="0" applyFont="true" applyBorder="true" applyAlignment="true" applyProtection="false">
      <alignment horizontal="center" vertical="center" textRotation="0" wrapText="false" indent="0" shrinkToFit="false"/>
      <protection locked="true" hidden="false"/>
    </xf>
    <xf numFmtId="164" fontId="25" fillId="5" borderId="0" xfId="0" applyFont="true" applyBorder="true" applyAlignment="true" applyProtection="false">
      <alignment horizontal="center" vertical="center" textRotation="0" wrapText="false" indent="0" shrinkToFit="false"/>
      <protection locked="true" hidden="false"/>
    </xf>
    <xf numFmtId="164" fontId="26" fillId="0" borderId="0" xfId="0" applyFont="true" applyBorder="true" applyAlignment="true" applyProtection="false">
      <alignment horizontal="left" vertical="center" textRotation="0" wrapText="true" indent="1" shrinkToFit="false"/>
      <protection locked="true" hidden="false"/>
    </xf>
    <xf numFmtId="164" fontId="27" fillId="0" borderId="0" xfId="0" applyFont="true" applyBorder="false" applyAlignment="true" applyProtection="false">
      <alignment horizontal="general" vertical="bottom" textRotation="0" wrapText="false" indent="0" shrinkToFit="false"/>
      <protection locked="true" hidden="false"/>
    </xf>
    <xf numFmtId="164" fontId="28" fillId="0" borderId="0" xfId="0" applyFont="true" applyBorder="false" applyAlignment="true" applyProtection="false">
      <alignment horizontal="general" vertical="bottom" textRotation="0" wrapText="false" indent="0" shrinkToFit="false"/>
      <protection locked="true" hidden="false"/>
    </xf>
    <xf numFmtId="164" fontId="29" fillId="8" borderId="0" xfId="0" applyFont="true" applyBorder="false" applyAlignment="true" applyProtection="false">
      <alignment horizontal="general" vertical="bottom" textRotation="0" wrapText="false" indent="0" shrinkToFit="false"/>
      <protection locked="true" hidden="false"/>
    </xf>
    <xf numFmtId="164" fontId="28" fillId="0" borderId="0" xfId="0" applyFont="true" applyBorder="false" applyAlignment="true" applyProtection="false">
      <alignment horizontal="right" vertical="bottom" textRotation="0" wrapText="false" indent="0" shrinkToFit="false"/>
      <protection locked="true" hidden="false"/>
    </xf>
    <xf numFmtId="164" fontId="30" fillId="0" borderId="0" xfId="0" applyFont="true" applyBorder="false" applyAlignment="true" applyProtection="false">
      <alignment horizontal="general" vertical="bottom" textRotation="0" wrapText="false" indent="0" shrinkToFit="false"/>
      <protection locked="true" hidden="false"/>
    </xf>
    <xf numFmtId="164" fontId="4" fillId="0" borderId="10" xfId="0" applyFont="true" applyBorder="true" applyAlignment="true" applyProtection="false">
      <alignment horizontal="general" vertical="bottom" textRotation="0" wrapText="false" indent="0" shrinkToFit="false"/>
      <protection locked="true" hidden="false"/>
    </xf>
    <xf numFmtId="164" fontId="9" fillId="0" borderId="10" xfId="0" applyFont="true" applyBorder="true" applyAlignment="true" applyProtection="false">
      <alignment horizontal="right" vertical="bottom" textRotation="0" wrapText="false" indent="0" shrinkToFit="false"/>
      <protection locked="true" hidden="false"/>
    </xf>
    <xf numFmtId="164" fontId="9" fillId="9" borderId="10" xfId="0" applyFont="true" applyBorder="true" applyAlignment="true" applyProtection="false">
      <alignment horizontal="right" vertical="bottom" textRotation="0" wrapText="false" indent="0" shrinkToFit="false"/>
      <protection locked="true" hidden="false"/>
    </xf>
    <xf numFmtId="164" fontId="14" fillId="2" borderId="0" xfId="0" applyFont="true" applyBorder="false" applyAlignment="true" applyProtection="false">
      <alignment horizontal="left" vertical="center"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31" fillId="0" borderId="0" xfId="0" applyFont="true" applyBorder="false" applyAlignment="true" applyProtection="false">
      <alignment horizontal="left" vertical="center" textRotation="0" wrapText="false" indent="1" shrinkToFit="false"/>
      <protection locked="true" hidden="false"/>
    </xf>
    <xf numFmtId="165" fontId="32" fillId="8" borderId="11" xfId="0" applyFont="true" applyBorder="true" applyAlignment="true" applyProtection="false">
      <alignment horizontal="right" vertical="bottom" textRotation="0" wrapText="false" indent="0" shrinkToFit="false"/>
      <protection locked="true" hidden="false"/>
    </xf>
    <xf numFmtId="165" fontId="33" fillId="9" borderId="12" xfId="0" applyFont="true" applyBorder="true" applyAlignment="true" applyProtection="false">
      <alignment horizontal="right" vertical="bottom" textRotation="0" wrapText="false" indent="0" shrinkToFit="false"/>
      <protection locked="true" hidden="false"/>
    </xf>
    <xf numFmtId="164" fontId="34" fillId="3" borderId="0" xfId="0" applyFont="true" applyBorder="false" applyAlignment="true" applyProtection="false">
      <alignment horizontal="left" vertical="center" textRotation="0" wrapText="false" indent="0" shrinkToFit="false"/>
      <protection locked="true" hidden="false"/>
    </xf>
    <xf numFmtId="165" fontId="33" fillId="3" borderId="4" xfId="0" applyFont="true" applyBorder="true" applyAlignment="true" applyProtection="false">
      <alignment horizontal="right" vertical="bottom" textRotation="0" wrapText="false" indent="0" shrinkToFit="false"/>
      <protection locked="true" hidden="false"/>
    </xf>
    <xf numFmtId="165" fontId="33" fillId="10" borderId="3" xfId="0" applyFont="true" applyBorder="true" applyAlignment="true" applyProtection="false">
      <alignment horizontal="right" vertical="bottom" textRotation="0" wrapText="false" indent="0" shrinkToFit="false"/>
      <protection locked="true" hidden="false"/>
    </xf>
    <xf numFmtId="164" fontId="35" fillId="11" borderId="0" xfId="0" applyFont="true" applyBorder="false" applyAlignment="true" applyProtection="false">
      <alignment horizontal="left" vertical="center" textRotation="0" wrapText="false" indent="0" shrinkToFit="false"/>
      <protection locked="true" hidden="false"/>
    </xf>
    <xf numFmtId="165" fontId="33" fillId="11" borderId="4" xfId="0" applyFont="true" applyBorder="true" applyAlignment="true" applyProtection="false">
      <alignment horizontal="right" vertical="bottom" textRotation="0" wrapText="false" indent="0" shrinkToFit="false"/>
      <protection locked="true" hidden="false"/>
    </xf>
    <xf numFmtId="165" fontId="33" fillId="12" borderId="3" xfId="0" applyFont="true" applyBorder="true" applyAlignment="true" applyProtection="false">
      <alignment horizontal="right" vertical="bottom" textRotation="0" wrapText="false" indent="0" shrinkToFit="false"/>
      <protection locked="true" hidden="false"/>
    </xf>
    <xf numFmtId="164" fontId="8" fillId="2" borderId="0" xfId="0" applyFont="true" applyBorder="false" applyAlignment="true" applyProtection="false">
      <alignment horizontal="left" vertical="center" textRotation="0" wrapText="false" indent="0" shrinkToFit="false"/>
      <protection locked="true" hidden="false"/>
    </xf>
    <xf numFmtId="165" fontId="8" fillId="2" borderId="13" xfId="0" applyFont="true" applyBorder="true" applyAlignment="true" applyProtection="false">
      <alignment horizontal="right" vertical="bottom" textRotation="0" wrapText="false" indent="0" shrinkToFit="false"/>
      <protection locked="true" hidden="false"/>
    </xf>
    <xf numFmtId="165" fontId="8" fillId="13" borderId="13" xfId="0" applyFont="true" applyBorder="true" applyAlignment="true" applyProtection="false">
      <alignment horizontal="right" vertical="bottom" textRotation="0" wrapText="false" indent="0" shrinkToFit="false"/>
      <protection locked="true" hidden="false"/>
    </xf>
    <xf numFmtId="164" fontId="30" fillId="0" borderId="0" xfId="0" applyFont="true" applyBorder="false" applyAlignment="true" applyProtection="false">
      <alignment horizontal="left" vertical="center" textRotation="0" wrapText="false" indent="0" shrinkToFit="false"/>
      <protection locked="true" hidden="false"/>
    </xf>
    <xf numFmtId="166" fontId="30" fillId="0" borderId="0" xfId="0" applyFont="true" applyBorder="false" applyAlignment="true" applyProtection="false">
      <alignment horizontal="right" vertical="bottom" textRotation="0" wrapText="false" indent="0" shrinkToFit="false"/>
      <protection locked="true" hidden="false"/>
    </xf>
    <xf numFmtId="164" fontId="36" fillId="0" borderId="0" xfId="0" applyFont="true" applyBorder="false" applyAlignment="true" applyProtection="false">
      <alignment horizontal="general" vertical="bottom" textRotation="0" wrapText="false" indent="0" shrinkToFit="false"/>
      <protection locked="true" hidden="false"/>
    </xf>
    <xf numFmtId="164" fontId="37" fillId="14" borderId="0" xfId="0" applyFont="true" applyBorder="true" applyAlignment="true" applyProtection="false">
      <alignment horizontal="left" vertical="center" textRotation="0" wrapText="true" indent="1" shrinkToFit="false"/>
      <protection locked="true" hidden="false"/>
    </xf>
    <xf numFmtId="164" fontId="23" fillId="4" borderId="0" xfId="0" applyFont="true" applyBorder="true" applyAlignment="true" applyProtection="false">
      <alignment horizontal="left" vertical="center" textRotation="0" wrapText="false" indent="1" shrinkToFit="false"/>
      <protection locked="true" hidden="false"/>
    </xf>
    <xf numFmtId="164" fontId="38" fillId="6" borderId="0" xfId="0" applyFont="true" applyBorder="true" applyAlignment="true" applyProtection="false">
      <alignment horizontal="left" vertical="center" textRotation="0" wrapText="false" indent="1" shrinkToFit="false"/>
      <protection locked="true" hidden="false"/>
    </xf>
    <xf numFmtId="164" fontId="39" fillId="6" borderId="0" xfId="0" applyFont="true" applyBorder="true" applyAlignment="true" applyProtection="false">
      <alignment horizontal="left" vertical="center" textRotation="0" wrapText="false" indent="1" shrinkToFit="false"/>
      <protection locked="true" hidden="false"/>
    </xf>
    <xf numFmtId="164" fontId="34" fillId="6" borderId="0" xfId="0" applyFont="true" applyBorder="false" applyAlignment="true" applyProtection="false">
      <alignment horizontal="left" vertical="center" textRotation="0" wrapText="false" indent="1" shrinkToFit="false"/>
      <protection locked="true" hidden="false"/>
    </xf>
    <xf numFmtId="164" fontId="0" fillId="6" borderId="0" xfId="0" applyFont="false" applyBorder="false" applyAlignment="true" applyProtection="false">
      <alignment horizontal="general" vertical="bottom" textRotation="0" wrapText="false" indent="0" shrinkToFit="false"/>
      <protection locked="true" hidden="false"/>
    </xf>
    <xf numFmtId="165" fontId="40" fillId="8" borderId="14" xfId="0" applyFont="true" applyBorder="true" applyAlignment="true" applyProtection="false">
      <alignment horizontal="right" vertical="center" textRotation="0" wrapText="false" indent="1" shrinkToFit="false"/>
      <protection locked="true" hidden="false"/>
    </xf>
    <xf numFmtId="164" fontId="41" fillId="6" borderId="0" xfId="0" applyFont="true" applyBorder="true" applyAlignment="true" applyProtection="false">
      <alignment horizontal="left" vertical="top" textRotation="0" wrapText="false" indent="1" shrinkToFit="false"/>
      <protection locked="true" hidden="false"/>
    </xf>
    <xf numFmtId="167" fontId="40" fillId="8" borderId="14" xfId="0" applyFont="true" applyBorder="true" applyAlignment="true" applyProtection="false">
      <alignment horizontal="right" vertical="center" textRotation="0" wrapText="false" indent="1" shrinkToFit="false"/>
      <protection locked="true" hidden="false"/>
    </xf>
    <xf numFmtId="164" fontId="42" fillId="15" borderId="15" xfId="0" applyFont="true" applyBorder="true" applyAlignment="true" applyProtection="false">
      <alignment horizontal="left" vertical="center" textRotation="0" wrapText="false" indent="1" shrinkToFit="false"/>
      <protection locked="true" hidden="false"/>
    </xf>
    <xf numFmtId="165" fontId="43" fillId="15" borderId="16" xfId="0" applyFont="true" applyBorder="true" applyAlignment="true" applyProtection="false">
      <alignment horizontal="right" vertical="center" textRotation="0" wrapText="false" indent="1" shrinkToFit="false"/>
      <protection locked="true" hidden="false"/>
    </xf>
    <xf numFmtId="164" fontId="0" fillId="15" borderId="16" xfId="0" applyFont="false" applyBorder="true" applyAlignment="true" applyProtection="false">
      <alignment horizontal="general" vertical="bottom" textRotation="0" wrapText="false" indent="0" shrinkToFit="false"/>
      <protection locked="true" hidden="false"/>
    </xf>
    <xf numFmtId="164" fontId="0" fillId="15" borderId="17" xfId="0" applyFont="false" applyBorder="true" applyAlignment="true" applyProtection="false">
      <alignment horizontal="general" vertical="bottom" textRotation="0" wrapText="false" indent="0" shrinkToFit="false"/>
      <protection locked="true" hidden="false"/>
    </xf>
    <xf numFmtId="164" fontId="44" fillId="6" borderId="0" xfId="0" applyFont="true" applyBorder="true" applyAlignment="true" applyProtection="false">
      <alignment horizontal="left" vertical="center" textRotation="0" wrapText="false" indent="1" shrinkToFit="false"/>
      <protection locked="true" hidden="false"/>
    </xf>
    <xf numFmtId="164" fontId="34" fillId="16" borderId="18" xfId="0" applyFont="true" applyBorder="true" applyAlignment="true" applyProtection="false">
      <alignment horizontal="left" vertical="center" textRotation="0" wrapText="false" indent="1" shrinkToFit="false"/>
      <protection locked="true" hidden="false"/>
    </xf>
    <xf numFmtId="164" fontId="0" fillId="16" borderId="19" xfId="0" applyFont="false" applyBorder="true" applyAlignment="true" applyProtection="false">
      <alignment horizontal="general" vertical="bottom" textRotation="0" wrapText="false" indent="0" shrinkToFit="false"/>
      <protection locked="true" hidden="false"/>
    </xf>
    <xf numFmtId="168" fontId="45" fillId="16" borderId="19" xfId="0" applyFont="true" applyBorder="true" applyAlignment="true" applyProtection="false">
      <alignment horizontal="right" vertical="center" textRotation="0" wrapText="false" indent="1" shrinkToFit="false"/>
      <protection locked="true" hidden="false"/>
    </xf>
    <xf numFmtId="164" fontId="41" fillId="16" borderId="20" xfId="0" applyFont="true" applyBorder="true" applyAlignment="true" applyProtection="false">
      <alignment horizontal="left" vertical="center" textRotation="0" wrapText="false" indent="1" shrinkToFit="false"/>
      <protection locked="true" hidden="false"/>
    </xf>
    <xf numFmtId="165" fontId="45" fillId="16" borderId="19" xfId="0" applyFont="true" applyBorder="true" applyAlignment="true" applyProtection="false">
      <alignment horizontal="right" vertical="center" textRotation="0" wrapText="false" indent="1" shrinkToFit="false"/>
      <protection locked="true" hidden="false"/>
    </xf>
    <xf numFmtId="166" fontId="45" fillId="16" borderId="19" xfId="0" applyFont="true" applyBorder="true" applyAlignment="true" applyProtection="false">
      <alignment horizontal="right" vertical="center" textRotation="0" wrapText="false" indent="1" shrinkToFit="false"/>
      <protection locked="true" hidden="false"/>
    </xf>
    <xf numFmtId="164" fontId="23" fillId="5" borderId="0" xfId="0" applyFont="true" applyBorder="true" applyAlignment="true" applyProtection="false">
      <alignment horizontal="left" vertical="center" textRotation="0" wrapText="false" indent="1" shrinkToFit="false"/>
      <protection locked="true" hidden="false"/>
    </xf>
    <xf numFmtId="164" fontId="38" fillId="7" borderId="0" xfId="0" applyFont="true" applyBorder="true" applyAlignment="true" applyProtection="false">
      <alignment horizontal="left" vertical="center" textRotation="0" wrapText="false" indent="1" shrinkToFit="false"/>
      <protection locked="true" hidden="false"/>
    </xf>
    <xf numFmtId="164" fontId="39" fillId="7" borderId="0" xfId="0" applyFont="true" applyBorder="true" applyAlignment="true" applyProtection="false">
      <alignment horizontal="left" vertical="center" textRotation="0" wrapText="false" indent="1" shrinkToFit="false"/>
      <protection locked="true" hidden="false"/>
    </xf>
    <xf numFmtId="164" fontId="34" fillId="7" borderId="0" xfId="0" applyFont="true" applyBorder="false" applyAlignment="true" applyProtection="false">
      <alignment horizontal="left" vertical="center" textRotation="0" wrapText="false" indent="1" shrinkToFit="false"/>
      <protection locked="true" hidden="false"/>
    </xf>
    <xf numFmtId="164" fontId="0" fillId="7" borderId="0" xfId="0" applyFont="false" applyBorder="false" applyAlignment="true" applyProtection="false">
      <alignment horizontal="general" vertical="bottom" textRotation="0" wrapText="false" indent="0" shrinkToFit="false"/>
      <protection locked="true" hidden="false"/>
    </xf>
    <xf numFmtId="164" fontId="41" fillId="7" borderId="0" xfId="0" applyFont="true" applyBorder="true" applyAlignment="true" applyProtection="false">
      <alignment horizontal="left" vertical="top" textRotation="0" wrapText="false" indent="1" shrinkToFit="false"/>
      <protection locked="true" hidden="false"/>
    </xf>
    <xf numFmtId="166" fontId="40" fillId="8" borderId="14" xfId="0" applyFont="true" applyBorder="true" applyAlignment="true" applyProtection="false">
      <alignment horizontal="right" vertical="center" textRotation="0" wrapText="false" indent="1" shrinkToFit="false"/>
      <protection locked="true" hidden="false"/>
    </xf>
    <xf numFmtId="164" fontId="35" fillId="17" borderId="21" xfId="0" applyFont="true" applyBorder="true" applyAlignment="true" applyProtection="false">
      <alignment horizontal="left" vertical="center" textRotation="0" wrapText="false" indent="1" shrinkToFit="false"/>
      <protection locked="true" hidden="false"/>
    </xf>
    <xf numFmtId="165" fontId="46" fillId="17" borderId="22" xfId="0" applyFont="true" applyBorder="true" applyAlignment="true" applyProtection="false">
      <alignment horizontal="right" vertical="center" textRotation="0" wrapText="false" indent="1" shrinkToFit="false"/>
      <protection locked="true" hidden="false"/>
    </xf>
    <xf numFmtId="164" fontId="0" fillId="17" borderId="22" xfId="0" applyFont="false" applyBorder="true" applyAlignment="true" applyProtection="false">
      <alignment horizontal="general" vertical="bottom" textRotation="0" wrapText="false" indent="0" shrinkToFit="false"/>
      <protection locked="true" hidden="false"/>
    </xf>
    <xf numFmtId="164" fontId="0" fillId="17" borderId="23" xfId="0" applyFont="false" applyBorder="true" applyAlignment="true" applyProtection="false">
      <alignment horizontal="general" vertical="bottom" textRotation="0" wrapText="false" indent="0" shrinkToFit="false"/>
      <protection locked="true" hidden="false"/>
    </xf>
    <xf numFmtId="164" fontId="44" fillId="7" borderId="0" xfId="0" applyFont="true" applyBorder="true" applyAlignment="true" applyProtection="false">
      <alignment horizontal="left" vertical="center" textRotation="0" wrapText="false" indent="1" shrinkToFit="false"/>
      <protection locked="true" hidden="false"/>
    </xf>
    <xf numFmtId="169" fontId="45" fillId="16" borderId="19" xfId="0" applyFont="true" applyBorder="true" applyAlignment="true" applyProtection="false">
      <alignment horizontal="right" vertical="center" textRotation="0" wrapText="false" indent="1" shrinkToFit="false"/>
      <protection locked="true" hidden="false"/>
    </xf>
    <xf numFmtId="164" fontId="38" fillId="7" borderId="0" xfId="0" applyFont="true" applyBorder="true" applyAlignment="true" applyProtection="false">
      <alignment horizontal="left" vertical="center" textRotation="0" wrapText="true" indent="1" shrinkToFit="false"/>
      <protection locked="true" hidden="false"/>
    </xf>
    <xf numFmtId="164" fontId="29" fillId="8" borderId="14" xfId="0" applyFont="true" applyBorder="true" applyAlignment="true" applyProtection="false">
      <alignment horizontal="general" vertical="bottom" textRotation="0" wrapText="false" indent="0" shrinkToFit="false"/>
      <protection locked="true" hidden="false"/>
    </xf>
    <xf numFmtId="164" fontId="12" fillId="14" borderId="0" xfId="0" applyFont="true" applyBorder="true" applyAlignment="true" applyProtection="false">
      <alignment horizontal="left" vertical="center" textRotation="0" wrapText="true" indent="1" shrinkToFit="false"/>
      <protection locked="true" hidden="false"/>
    </xf>
    <xf numFmtId="164" fontId="47" fillId="6" borderId="24" xfId="0" applyFont="true" applyBorder="true" applyAlignment="true" applyProtection="false">
      <alignment horizontal="center" vertical="center" textRotation="0" wrapText="false" indent="0" shrinkToFit="false"/>
      <protection locked="true" hidden="false"/>
    </xf>
    <xf numFmtId="164" fontId="15" fillId="6" borderId="25" xfId="0" applyFont="true" applyBorder="true" applyAlignment="true" applyProtection="false">
      <alignment horizontal="left" vertical="center" textRotation="0" wrapText="false" indent="1" shrinkToFit="false"/>
      <protection locked="true" hidden="false"/>
    </xf>
    <xf numFmtId="164" fontId="48" fillId="6" borderId="26" xfId="0" applyFont="true" applyBorder="true" applyAlignment="true" applyProtection="false">
      <alignment horizontal="right" vertical="center" textRotation="0" wrapText="true" indent="1" shrinkToFit="false"/>
      <protection locked="true" hidden="false"/>
    </xf>
    <xf numFmtId="164" fontId="0" fillId="16" borderId="27" xfId="0" applyFont="fals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center" textRotation="0" wrapText="false" indent="1" shrinkToFit="false"/>
      <protection locked="true" hidden="false"/>
    </xf>
    <xf numFmtId="164" fontId="49" fillId="0" borderId="28" xfId="0" applyFont="true" applyBorder="true" applyAlignment="true" applyProtection="false">
      <alignment horizontal="left" vertical="center" textRotation="0" wrapText="false" indent="1" shrinkToFit="false"/>
      <protection locked="true" hidden="false"/>
    </xf>
    <xf numFmtId="164" fontId="29" fillId="8" borderId="14" xfId="0" applyFont="true" applyBorder="true" applyAlignment="true" applyProtection="false">
      <alignment horizontal="left" vertical="top" textRotation="0" wrapText="true" indent="1" shrinkToFit="false"/>
      <protection locked="true" hidden="false"/>
    </xf>
    <xf numFmtId="164" fontId="0" fillId="0" borderId="15" xfId="0" applyFont="false" applyBorder="true" applyAlignment="true" applyProtection="false">
      <alignment horizontal="general" vertical="bottom" textRotation="0" wrapText="false" indent="0" shrinkToFit="false"/>
      <protection locked="true" hidden="false"/>
    </xf>
    <xf numFmtId="164" fontId="0" fillId="0" borderId="16" xfId="0" applyFont="false" applyBorder="true" applyAlignment="true" applyProtection="false">
      <alignment horizontal="general" vertical="bottom" textRotation="0" wrapText="false" indent="0" shrinkToFit="false"/>
      <protection locked="true" hidden="false"/>
    </xf>
    <xf numFmtId="164" fontId="0" fillId="0" borderId="17" xfId="0" applyFont="false" applyBorder="true" applyAlignment="true" applyProtection="false">
      <alignment horizontal="general" vertical="bottom" textRotation="0" wrapText="false" indent="0" shrinkToFit="false"/>
      <protection locked="true" hidden="false"/>
    </xf>
    <xf numFmtId="164" fontId="0" fillId="0" borderId="28" xfId="0" applyFont="false" applyBorder="true" applyAlignment="true" applyProtection="false">
      <alignment horizontal="general" vertical="bottom" textRotation="0" wrapText="false" indent="0" shrinkToFit="false"/>
      <protection locked="true" hidden="false"/>
    </xf>
    <xf numFmtId="164" fontId="0" fillId="14" borderId="29" xfId="0" applyFont="false" applyBorder="true" applyAlignment="true" applyProtection="false">
      <alignment horizontal="general" vertical="bottom" textRotation="0" wrapText="false" indent="0" shrinkToFit="false"/>
      <protection locked="true" hidden="false"/>
    </xf>
    <xf numFmtId="164" fontId="50" fillId="0" borderId="0" xfId="0" applyFont="true" applyBorder="true" applyAlignment="true" applyProtection="false">
      <alignment horizontal="left" vertical="center" textRotation="0" wrapText="false" indent="0" shrinkToFit="false"/>
      <protection locked="true" hidden="false"/>
    </xf>
    <xf numFmtId="164" fontId="9" fillId="18" borderId="4" xfId="0" applyFont="true" applyBorder="true" applyAlignment="true" applyProtection="false">
      <alignment horizontal="left" vertical="center" textRotation="0" wrapText="false" indent="1" shrinkToFit="false"/>
      <protection locked="true" hidden="false"/>
    </xf>
    <xf numFmtId="164" fontId="9" fillId="18" borderId="4" xfId="0" applyFont="true" applyBorder="true" applyAlignment="true" applyProtection="false">
      <alignment horizontal="right" vertical="center" textRotation="0" wrapText="false" indent="1" shrinkToFit="false"/>
      <protection locked="true" hidden="false"/>
    </xf>
    <xf numFmtId="164" fontId="42" fillId="0" borderId="30" xfId="0" applyFont="true" applyBorder="true" applyAlignment="true" applyProtection="false">
      <alignment horizontal="left" vertical="center" textRotation="0" wrapText="false" indent="1" shrinkToFit="false"/>
      <protection locked="true" hidden="false"/>
    </xf>
    <xf numFmtId="168" fontId="29" fillId="8" borderId="14" xfId="0" applyFont="true" applyBorder="true" applyAlignment="true" applyProtection="false">
      <alignment horizontal="right" vertical="center" textRotation="0" wrapText="false" indent="1" shrinkToFit="false"/>
      <protection locked="true" hidden="false"/>
    </xf>
    <xf numFmtId="165" fontId="29" fillId="8" borderId="14" xfId="0" applyFont="true" applyBorder="true" applyAlignment="true" applyProtection="false">
      <alignment horizontal="right" vertical="center" textRotation="0" wrapText="false" indent="1" shrinkToFit="false"/>
      <protection locked="true" hidden="false"/>
    </xf>
    <xf numFmtId="164" fontId="32" fillId="8" borderId="14" xfId="0" applyFont="true" applyBorder="true" applyAlignment="true" applyProtection="false">
      <alignment horizontal="left" vertical="center" textRotation="0" wrapText="true" indent="1" shrinkToFit="false"/>
      <protection locked="true" hidden="false"/>
    </xf>
    <xf numFmtId="164" fontId="51" fillId="0" borderId="31" xfId="0" applyFont="true" applyBorder="true" applyAlignment="true" applyProtection="false">
      <alignment horizontal="left" vertical="center" textRotation="0" wrapText="false" indent="1" shrinkToFit="false"/>
      <protection locked="true" hidden="false"/>
    </xf>
    <xf numFmtId="164" fontId="11" fillId="6" borderId="3" xfId="0" applyFont="true" applyBorder="true" applyAlignment="true" applyProtection="false">
      <alignment horizontal="left" vertical="center" textRotation="0" wrapText="false" indent="1" shrinkToFit="false"/>
      <protection locked="true" hidden="false"/>
    </xf>
    <xf numFmtId="168" fontId="45" fillId="6" borderId="4" xfId="0" applyFont="true" applyBorder="true" applyAlignment="true" applyProtection="false">
      <alignment horizontal="right" vertical="center" textRotation="0" wrapText="false" indent="1" shrinkToFit="false"/>
      <protection locked="true" hidden="false"/>
    </xf>
    <xf numFmtId="165" fontId="45" fillId="6" borderId="4" xfId="0" applyFont="true" applyBorder="true" applyAlignment="true" applyProtection="false">
      <alignment horizontal="right" vertical="center" textRotation="0" wrapText="false" indent="1" shrinkToFit="false"/>
      <protection locked="true" hidden="false"/>
    </xf>
    <xf numFmtId="164" fontId="0" fillId="6" borderId="5" xfId="0" applyFont="false" applyBorder="true" applyAlignment="true" applyProtection="false">
      <alignment horizontal="general" vertical="bottom" textRotation="0" wrapText="false" indent="0" shrinkToFit="false"/>
      <protection locked="true" hidden="false"/>
    </xf>
    <xf numFmtId="164" fontId="52" fillId="16" borderId="32" xfId="0" applyFont="true" applyBorder="true" applyAlignment="true" applyProtection="false">
      <alignment horizontal="left" vertical="center" textRotation="0" wrapText="false" indent="1" shrinkToFit="false"/>
      <protection locked="true" hidden="false"/>
    </xf>
    <xf numFmtId="164" fontId="27" fillId="15" borderId="33" xfId="0" applyFont="true" applyBorder="true" applyAlignment="true" applyProtection="false">
      <alignment horizontal="left" vertical="center" textRotation="0" wrapText="false" indent="1" shrinkToFit="false"/>
      <protection locked="true" hidden="false"/>
    </xf>
    <xf numFmtId="168" fontId="19" fillId="16" borderId="34" xfId="0" applyFont="true" applyBorder="true" applyAlignment="true" applyProtection="false">
      <alignment horizontal="left" vertical="center" textRotation="0" wrapText="false" indent="1" shrinkToFit="false"/>
      <protection locked="true" hidden="false"/>
    </xf>
    <xf numFmtId="166" fontId="43" fillId="15" borderId="35" xfId="0" applyFont="true" applyBorder="true" applyAlignment="true" applyProtection="false">
      <alignment horizontal="left" vertical="center" textRotation="0" wrapText="false" indent="1" shrinkToFit="false"/>
      <protection locked="true" hidden="false"/>
    </xf>
    <xf numFmtId="165" fontId="15" fillId="16" borderId="34" xfId="0" applyFont="true" applyBorder="true" applyAlignment="true" applyProtection="false">
      <alignment horizontal="left" vertical="center" textRotation="0" wrapText="false" indent="1" shrinkToFit="false"/>
      <protection locked="true" hidden="false"/>
    </xf>
    <xf numFmtId="164" fontId="41" fillId="16" borderId="36" xfId="0" applyFont="true" applyBorder="true" applyAlignment="true" applyProtection="false">
      <alignment horizontal="left" vertical="center" textRotation="0" wrapText="false" indent="1" shrinkToFit="false"/>
      <protection locked="true" hidden="false"/>
    </xf>
    <xf numFmtId="164" fontId="53" fillId="15" borderId="37" xfId="0" applyFont="true" applyBorder="true" applyAlignment="true" applyProtection="false">
      <alignment horizontal="left" vertical="center" textRotation="0" wrapText="false" indent="1" shrinkToFit="false"/>
      <protection locked="true" hidden="false"/>
    </xf>
    <xf numFmtId="164" fontId="34" fillId="0" borderId="0" xfId="0" applyFont="true" applyBorder="true" applyAlignment="true" applyProtection="false">
      <alignment horizontal="left" vertical="center" textRotation="0" wrapText="false" indent="1" shrinkToFit="false"/>
      <protection locked="true" hidden="false"/>
    </xf>
    <xf numFmtId="164" fontId="49" fillId="0" borderId="0" xfId="0" applyFont="true" applyBorder="true" applyAlignment="true" applyProtection="false">
      <alignment horizontal="left" vertical="center" textRotation="0" wrapText="false" indent="1" shrinkToFit="false"/>
      <protection locked="true" hidden="false"/>
    </xf>
    <xf numFmtId="164" fontId="9" fillId="18" borderId="4" xfId="0" applyFont="true" applyBorder="true" applyAlignment="true" applyProtection="false">
      <alignment horizontal="center" vertical="center" textRotation="0" wrapText="false" indent="0" shrinkToFit="false"/>
      <protection locked="true" hidden="false"/>
    </xf>
    <xf numFmtId="164" fontId="14" fillId="2" borderId="0" xfId="0" applyFont="true" applyBorder="true" applyAlignment="true" applyProtection="false">
      <alignment horizontal="left" vertical="center" textRotation="0" wrapText="false" indent="1" shrinkToFit="false"/>
      <protection locked="true" hidden="false"/>
    </xf>
    <xf numFmtId="164" fontId="54" fillId="0" borderId="14" xfId="0" applyFont="true" applyBorder="true" applyAlignment="true" applyProtection="false">
      <alignment horizontal="center" vertical="center" textRotation="0" wrapText="false" indent="0" shrinkToFit="false"/>
      <protection locked="true" hidden="false"/>
    </xf>
    <xf numFmtId="164" fontId="29" fillId="8" borderId="14" xfId="0" applyFont="true" applyBorder="true" applyAlignment="true" applyProtection="false">
      <alignment horizontal="left" vertical="center" textRotation="0" wrapText="true" indent="1" shrinkToFit="false"/>
      <protection locked="true" hidden="false"/>
    </xf>
    <xf numFmtId="164" fontId="55" fillId="0" borderId="14" xfId="0" applyFont="true" applyBorder="true" applyAlignment="true" applyProtection="false">
      <alignment horizontal="center" vertical="center" textRotation="0" wrapText="false" indent="0" shrinkToFit="false"/>
      <protection locked="true" hidden="false"/>
    </xf>
    <xf numFmtId="164" fontId="9" fillId="6" borderId="38" xfId="0" applyFont="true" applyBorder="true" applyAlignment="true" applyProtection="false">
      <alignment horizontal="left" vertical="center" textRotation="0" wrapText="false" indent="1" shrinkToFit="false"/>
      <protection locked="true" hidden="false"/>
    </xf>
    <xf numFmtId="164" fontId="34" fillId="16" borderId="18" xfId="0" applyFont="true" applyBorder="true" applyAlignment="true" applyProtection="false">
      <alignment horizontal="left" vertical="center" textRotation="0" wrapText="true" indent="1" shrinkToFit="false"/>
      <protection locked="true" hidden="false"/>
    </xf>
    <xf numFmtId="164" fontId="13" fillId="16" borderId="19" xfId="0" applyFont="true" applyBorder="true" applyAlignment="true" applyProtection="false">
      <alignment horizontal="left" vertical="center" textRotation="0" wrapText="true" indent="1" shrinkToFit="false"/>
      <protection locked="true" hidden="false"/>
    </xf>
    <xf numFmtId="164" fontId="32" fillId="8" borderId="20" xfId="0" applyFont="true" applyBorder="true" applyAlignment="true" applyProtection="false">
      <alignment horizontal="left" vertical="center" textRotation="0" wrapText="true" indent="1" shrinkToFit="false"/>
      <protection locked="true" hidden="false"/>
    </xf>
    <xf numFmtId="164" fontId="56" fillId="16" borderId="39" xfId="0" applyFont="true" applyBorder="true" applyAlignment="true" applyProtection="false">
      <alignment horizontal="center" vertical="top" textRotation="0" wrapText="fals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1" fillId="16" borderId="40" xfId="0" applyFont="true" applyBorder="true" applyAlignment="true" applyProtection="false">
      <alignment horizontal="center" vertical="center" textRotation="0" wrapText="false" indent="0" shrinkToFit="false"/>
      <protection locked="true" hidden="false"/>
    </xf>
    <xf numFmtId="164" fontId="57" fillId="16" borderId="41" xfId="0" applyFont="true" applyBorder="true" applyAlignment="true" applyProtection="false">
      <alignment horizontal="center" vertical="top" textRotation="0" wrapText="false" indent="0" shrinkToFit="false"/>
      <protection locked="true" hidden="false"/>
    </xf>
    <xf numFmtId="164" fontId="58" fillId="7" borderId="42" xfId="0" applyFont="true" applyBorder="true" applyAlignment="true" applyProtection="false">
      <alignment horizontal="center" vertical="top" textRotation="0" wrapText="false" indent="0" shrinkToFit="false"/>
      <protection locked="true" hidden="false"/>
    </xf>
    <xf numFmtId="164" fontId="55" fillId="7" borderId="43" xfId="0" applyFont="true" applyBorder="true" applyAlignment="true" applyProtection="false">
      <alignment horizontal="center" vertical="center" textRotation="0" wrapText="false" indent="0" shrinkToFit="false"/>
      <protection locked="true" hidden="false"/>
    </xf>
    <xf numFmtId="164" fontId="57" fillId="7" borderId="44" xfId="0" applyFont="true" applyBorder="true" applyAlignment="true" applyProtection="false">
      <alignment horizontal="center" vertical="top" textRotation="0" wrapText="false" indent="0" shrinkToFit="false"/>
      <protection locked="true" hidden="false"/>
    </xf>
    <xf numFmtId="164" fontId="34" fillId="0" borderId="0" xfId="0" applyFont="true" applyBorder="false" applyAlignment="true" applyProtection="false">
      <alignment horizontal="left" vertical="center" textRotation="0" wrapText="false" indent="1" shrinkToFit="false"/>
      <protection locked="true" hidden="false"/>
    </xf>
    <xf numFmtId="164" fontId="41" fillId="0" borderId="0" xfId="0" applyFont="true" applyBorder="false" applyAlignment="true" applyProtection="false">
      <alignment horizontal="left" vertical="center" textRotation="0" wrapText="false" indent="1" shrinkToFit="false"/>
      <protection locked="true" hidden="false"/>
    </xf>
    <xf numFmtId="168" fontId="59" fillId="8" borderId="14" xfId="0" applyFont="true" applyBorder="true" applyAlignment="true" applyProtection="false">
      <alignment horizontal="center" vertical="center" textRotation="0" wrapText="false" indent="0" shrinkToFit="false"/>
      <protection locked="true" hidden="false"/>
    </xf>
    <xf numFmtId="166" fontId="59" fillId="8" borderId="14" xfId="0" applyFont="true" applyBorder="true" applyAlignment="true" applyProtection="false">
      <alignment horizontal="center" vertical="center" textRotation="0" wrapText="false" indent="0" shrinkToFit="false"/>
      <protection locked="true" hidden="false"/>
    </xf>
    <xf numFmtId="164" fontId="0" fillId="16" borderId="0" xfId="0" applyFont="false" applyBorder="false" applyAlignment="true" applyProtection="false">
      <alignment horizontal="general" vertical="bottom" textRotation="0" wrapText="false" indent="0" shrinkToFit="false"/>
      <protection locked="true" hidden="false"/>
    </xf>
    <xf numFmtId="166" fontId="60" fillId="15" borderId="35" xfId="0" applyFont="true" applyBorder="true" applyAlignment="true" applyProtection="false">
      <alignment horizontal="left" vertical="center" textRotation="0" wrapText="false" indent="1" shrinkToFit="false"/>
      <protection locked="true" hidden="false"/>
    </xf>
    <xf numFmtId="168" fontId="61" fillId="16" borderId="34" xfId="0" applyFont="true" applyBorder="true" applyAlignment="true" applyProtection="false">
      <alignment horizontal="left" vertical="center" textRotation="0" wrapText="false" indent="1" shrinkToFit="false"/>
      <protection locked="true" hidden="false"/>
    </xf>
    <xf numFmtId="164" fontId="62" fillId="7" borderId="0" xfId="0" applyFont="true" applyBorder="true" applyAlignment="true" applyProtection="false">
      <alignment horizontal="left" vertical="center" textRotation="0" wrapText="false" indent="1" shrinkToFit="false"/>
      <protection locked="true" hidden="false"/>
    </xf>
    <xf numFmtId="164" fontId="9" fillId="16" borderId="32" xfId="0" applyFont="true" applyBorder="true" applyAlignment="true" applyProtection="false">
      <alignment horizontal="left" vertical="center" textRotation="0" wrapText="false" indent="1" shrinkToFit="false"/>
      <protection locked="true" hidden="false"/>
    </xf>
    <xf numFmtId="164" fontId="63" fillId="16" borderId="36" xfId="0" applyFont="true" applyBorder="true" applyAlignment="true" applyProtection="false">
      <alignment horizontal="left" vertical="top" textRotation="0" wrapText="true" indent="1" shrinkToFit="false"/>
      <protection locked="true" hidden="false"/>
    </xf>
    <xf numFmtId="164" fontId="34" fillId="0" borderId="0" xfId="0" applyFont="true" applyBorder="false" applyAlignment="true" applyProtection="false">
      <alignment horizontal="left" vertical="center" textRotation="0" wrapText="true" indent="1" shrinkToFit="false"/>
      <protection locked="true" hidden="false"/>
    </xf>
    <xf numFmtId="165" fontId="59" fillId="8" borderId="14" xfId="0" applyFont="true" applyBorder="true" applyAlignment="true" applyProtection="false">
      <alignment horizontal="center" vertical="center" textRotation="0" wrapText="false" indent="0" shrinkToFit="false"/>
      <protection locked="true" hidden="false"/>
    </xf>
    <xf numFmtId="170" fontId="64" fillId="8" borderId="14" xfId="0" applyFont="true" applyBorder="true" applyAlignment="true" applyProtection="false">
      <alignment horizontal="center" vertical="center" textRotation="0" wrapText="false" indent="0" shrinkToFit="false"/>
      <protection locked="true" hidden="false"/>
    </xf>
    <xf numFmtId="164" fontId="4" fillId="6" borderId="0" xfId="0" applyFont="true" applyBorder="true" applyAlignment="true" applyProtection="false">
      <alignment horizontal="left" vertical="center" textRotation="0" wrapText="false" indent="1" shrinkToFit="false"/>
      <protection locked="true" hidden="false"/>
    </xf>
    <xf numFmtId="164" fontId="65" fillId="6" borderId="38" xfId="0" applyFont="true" applyBorder="true" applyAlignment="true" applyProtection="false">
      <alignment horizontal="left" vertical="center" textRotation="0" wrapText="false" indent="1" shrinkToFit="false"/>
      <protection locked="true" hidden="false"/>
    </xf>
    <xf numFmtId="164" fontId="65" fillId="6" borderId="38" xfId="0" applyFont="true" applyBorder="true" applyAlignment="true" applyProtection="false">
      <alignment horizontal="right" vertical="center" textRotation="0" wrapText="false" indent="1" shrinkToFit="false"/>
      <protection locked="true" hidden="false"/>
    </xf>
    <xf numFmtId="164" fontId="34" fillId="14" borderId="18" xfId="0" applyFont="true" applyBorder="true" applyAlignment="true" applyProtection="false">
      <alignment horizontal="left" vertical="center" textRotation="0" wrapText="false" indent="1" shrinkToFit="false"/>
      <protection locked="true" hidden="false"/>
    </xf>
    <xf numFmtId="164" fontId="32" fillId="8" borderId="20" xfId="0" applyFont="true" applyBorder="true" applyAlignment="true" applyProtection="false">
      <alignment horizontal="left" vertical="center" textRotation="0" wrapText="false" indent="1" shrinkToFit="false"/>
      <protection locked="true" hidden="false"/>
    </xf>
    <xf numFmtId="168" fontId="45" fillId="6" borderId="45" xfId="0" applyFont="true" applyBorder="true" applyAlignment="true" applyProtection="false">
      <alignment horizontal="right" vertical="center" textRotation="0" wrapText="false" indent="1" shrinkToFit="false"/>
      <protection locked="true" hidden="false"/>
    </xf>
    <xf numFmtId="164" fontId="0" fillId="6" borderId="4" xfId="0" applyFont="false" applyBorder="true" applyAlignment="true" applyProtection="false">
      <alignment horizontal="general" vertical="bottom" textRotation="0" wrapText="false" indent="0" shrinkToFit="false"/>
      <protection locked="true" hidden="false"/>
    </xf>
    <xf numFmtId="165" fontId="45" fillId="6" borderId="5" xfId="0" applyFont="true" applyBorder="true" applyAlignment="true" applyProtection="false">
      <alignment horizontal="right" vertical="center" textRotation="0" wrapText="false" indent="1" shrinkToFit="false"/>
      <protection locked="true" hidden="false"/>
    </xf>
    <xf numFmtId="164" fontId="66" fillId="6" borderId="46" xfId="0" applyFont="true" applyBorder="true" applyAlignment="true" applyProtection="false">
      <alignment horizontal="left" vertical="center" textRotation="0" wrapText="true" indent="1" shrinkToFit="false"/>
      <protection locked="true" hidden="false"/>
    </xf>
    <xf numFmtId="164" fontId="67" fillId="14" borderId="0" xfId="0" applyFont="true" applyBorder="true" applyAlignment="true" applyProtection="false">
      <alignment horizontal="left" vertical="center" textRotation="0" wrapText="false" indent="1" shrinkToFit="false"/>
      <protection locked="true" hidden="false"/>
    </xf>
    <xf numFmtId="164" fontId="9" fillId="14" borderId="32" xfId="0" applyFont="true" applyBorder="true" applyAlignment="true" applyProtection="false">
      <alignment horizontal="left" vertical="top" textRotation="0" wrapText="true" indent="1" shrinkToFit="false"/>
      <protection locked="true" hidden="false"/>
    </xf>
    <xf numFmtId="164" fontId="68" fillId="14" borderId="32" xfId="0" applyFont="true" applyBorder="true" applyAlignment="true" applyProtection="false">
      <alignment horizontal="left" vertical="top" textRotation="0" wrapText="true" indent="1" shrinkToFit="false"/>
      <protection locked="true" hidden="false"/>
    </xf>
    <xf numFmtId="164" fontId="44" fillId="14" borderId="36" xfId="0" applyFont="true" applyBorder="true" applyAlignment="true" applyProtection="false">
      <alignment horizontal="left" vertical="top" textRotation="0" wrapText="true" indent="1" shrinkToFit="false"/>
      <protection locked="true" hidden="false"/>
    </xf>
    <xf numFmtId="164" fontId="0" fillId="18" borderId="10" xfId="0" applyFont="false" applyBorder="true" applyAlignment="true" applyProtection="false">
      <alignment horizontal="general" vertical="bottom" textRotation="0" wrapText="false" indent="0" shrinkToFit="false"/>
      <protection locked="true" hidden="false"/>
    </xf>
    <xf numFmtId="164" fontId="69" fillId="18" borderId="10" xfId="0" applyFont="true" applyBorder="true" applyAlignment="true" applyProtection="false">
      <alignment horizontal="center" vertical="center" textRotation="0" wrapText="false" indent="0" shrinkToFit="false"/>
      <protection locked="true" hidden="false"/>
    </xf>
    <xf numFmtId="164" fontId="11" fillId="14" borderId="18" xfId="0" applyFont="true" applyBorder="true" applyAlignment="true" applyProtection="false">
      <alignment horizontal="left" vertical="center" textRotation="0" wrapText="false" indent="1" shrinkToFit="false"/>
      <protection locked="true" hidden="false"/>
    </xf>
    <xf numFmtId="164" fontId="13" fillId="14" borderId="19" xfId="0" applyFont="true" applyBorder="true" applyAlignment="true" applyProtection="false">
      <alignment horizontal="left" vertical="center" textRotation="0" wrapText="true" indent="1" shrinkToFit="false"/>
      <protection locked="true" hidden="false"/>
    </xf>
    <xf numFmtId="164" fontId="11" fillId="7" borderId="3" xfId="0" applyFont="true" applyBorder="true" applyAlignment="true" applyProtection="false">
      <alignment horizontal="left" vertical="center" textRotation="0" wrapText="false" indent="1" shrinkToFit="false"/>
      <protection locked="true" hidden="false"/>
    </xf>
    <xf numFmtId="164" fontId="0" fillId="7" borderId="4" xfId="0" applyFont="false" applyBorder="true" applyAlignment="true" applyProtection="false">
      <alignment horizontal="general" vertical="bottom" textRotation="0" wrapText="false" indent="0" shrinkToFit="false"/>
      <protection locked="true" hidden="false"/>
    </xf>
    <xf numFmtId="169" fontId="70" fillId="7" borderId="47" xfId="0" applyFont="true" applyBorder="true" applyAlignment="true" applyProtection="false">
      <alignment horizontal="center" vertical="center" textRotation="0" wrapText="false" indent="0" shrinkToFit="false"/>
      <protection locked="true" hidden="false"/>
    </xf>
    <xf numFmtId="169" fontId="71" fillId="7" borderId="47" xfId="0" applyFont="true" applyBorder="true" applyAlignment="true" applyProtection="false">
      <alignment horizontal="center" vertical="center" textRotation="0" wrapText="false" indent="0" shrinkToFit="false"/>
      <protection locked="true" hidden="false"/>
    </xf>
    <xf numFmtId="164" fontId="45" fillId="7" borderId="48" xfId="0" applyFont="true" applyBorder="true" applyAlignment="true" applyProtection="false">
      <alignment horizontal="left" vertical="center" textRotation="0" wrapText="false" indent="1" shrinkToFit="false"/>
      <protection locked="true" hidden="false"/>
    </xf>
    <xf numFmtId="164" fontId="27" fillId="6" borderId="0" xfId="0" applyFont="true" applyBorder="true" applyAlignment="true" applyProtection="false">
      <alignment horizontal="left" vertical="center" textRotation="0" wrapText="false" indent="1" shrinkToFit="false"/>
      <protection locked="true" hidden="false"/>
    </xf>
    <xf numFmtId="164" fontId="51" fillId="0" borderId="0" xfId="0" applyFont="true" applyBorder="false" applyAlignment="true" applyProtection="false">
      <alignment horizontal="left" vertical="center" textRotation="0" wrapText="false" indent="1" shrinkToFit="false"/>
      <protection locked="true" hidden="false"/>
    </xf>
    <xf numFmtId="168" fontId="40" fillId="8" borderId="14" xfId="0" applyFont="true" applyBorder="true" applyAlignment="true" applyProtection="false">
      <alignment horizontal="center" vertical="center" textRotation="0" wrapText="false" indent="0" shrinkToFit="false"/>
      <protection locked="true" hidden="false"/>
    </xf>
    <xf numFmtId="166" fontId="40" fillId="8" borderId="14" xfId="0" applyFont="true" applyBorder="true" applyAlignment="true" applyProtection="false">
      <alignment horizontal="center" vertical="center" textRotation="0" wrapText="false" indent="0" shrinkToFit="false"/>
      <protection locked="true" hidden="false"/>
    </xf>
    <xf numFmtId="165" fontId="40" fillId="8" borderId="14" xfId="0" applyFont="true" applyBorder="true" applyAlignment="true" applyProtection="false">
      <alignment horizontal="center" vertical="center" textRotation="0" wrapText="false" indent="0" shrinkToFit="false"/>
      <protection locked="true" hidden="false"/>
    </xf>
    <xf numFmtId="164" fontId="34" fillId="7" borderId="49" xfId="0" applyFont="true" applyBorder="true" applyAlignment="true" applyProtection="false">
      <alignment horizontal="left" vertical="center" textRotation="0" wrapText="false" indent="1" shrinkToFit="false"/>
      <protection locked="true" hidden="false"/>
    </xf>
    <xf numFmtId="164" fontId="30" fillId="7" borderId="50" xfId="0" applyFont="true" applyBorder="true" applyAlignment="true" applyProtection="false">
      <alignment horizontal="left" vertical="center" textRotation="0" wrapText="false" indent="1" shrinkToFit="false"/>
      <protection locked="true" hidden="false"/>
    </xf>
    <xf numFmtId="165" fontId="45" fillId="7" borderId="51" xfId="0" applyFont="true" applyBorder="true" applyAlignment="true" applyProtection="false">
      <alignment horizontal="right" vertical="center" textRotation="0" wrapText="false" indent="1" shrinkToFit="false"/>
      <protection locked="true" hidden="false"/>
    </xf>
    <xf numFmtId="164" fontId="34" fillId="7" borderId="52" xfId="0" applyFont="true" applyBorder="true" applyAlignment="true" applyProtection="false">
      <alignment horizontal="left" vertical="center" textRotation="0" wrapText="false" indent="1" shrinkToFit="false"/>
      <protection locked="true" hidden="false"/>
    </xf>
    <xf numFmtId="164" fontId="30" fillId="7" borderId="19" xfId="0" applyFont="true" applyBorder="true" applyAlignment="true" applyProtection="false">
      <alignment horizontal="left" vertical="center" textRotation="0" wrapText="false" indent="1" shrinkToFit="false"/>
      <protection locked="true" hidden="false"/>
    </xf>
    <xf numFmtId="165" fontId="45" fillId="7" borderId="53" xfId="0" applyFont="true" applyBorder="true" applyAlignment="true" applyProtection="false">
      <alignment horizontal="right" vertical="center" textRotation="0" wrapText="false" indent="1" shrinkToFit="false"/>
      <protection locked="true" hidden="false"/>
    </xf>
    <xf numFmtId="164" fontId="34" fillId="7" borderId="54" xfId="0" applyFont="true" applyBorder="true" applyAlignment="true" applyProtection="false">
      <alignment horizontal="left" vertical="center" textRotation="0" wrapText="false" indent="1" shrinkToFit="false"/>
      <protection locked="true" hidden="false"/>
    </xf>
    <xf numFmtId="164" fontId="30" fillId="7" borderId="55" xfId="0" applyFont="true" applyBorder="true" applyAlignment="true" applyProtection="false">
      <alignment horizontal="left" vertical="center" textRotation="0" wrapText="false" indent="1" shrinkToFit="false"/>
      <protection locked="true" hidden="false"/>
    </xf>
    <xf numFmtId="165" fontId="45" fillId="7" borderId="56" xfId="0" applyFont="true" applyBorder="true" applyAlignment="true" applyProtection="false">
      <alignment horizontal="right" vertical="center" textRotation="0" wrapText="false" indent="1" shrinkToFit="false"/>
      <protection locked="true" hidden="false"/>
    </xf>
    <xf numFmtId="164" fontId="72" fillId="7" borderId="57" xfId="0" applyFont="true" applyBorder="true" applyAlignment="true" applyProtection="false">
      <alignment horizontal="left" vertical="center" textRotation="0" wrapText="false" indent="1" shrinkToFit="false"/>
      <protection locked="true" hidden="false"/>
    </xf>
    <xf numFmtId="165" fontId="46" fillId="7" borderId="58" xfId="0" applyFont="true" applyBorder="true" applyAlignment="true" applyProtection="false">
      <alignment horizontal="right" vertical="center" textRotation="0" wrapText="false" indent="1" shrinkToFit="false"/>
      <protection locked="true" hidden="false"/>
    </xf>
    <xf numFmtId="164" fontId="4" fillId="6" borderId="27" xfId="0" applyFont="true" applyBorder="true" applyAlignment="true" applyProtection="false">
      <alignment horizontal="left" vertical="center" textRotation="0" wrapText="false" indent="1" shrinkToFit="false"/>
      <protection locked="true" hidden="false"/>
    </xf>
    <xf numFmtId="165" fontId="43" fillId="6" borderId="28" xfId="0" applyFont="true" applyBorder="true" applyAlignment="true" applyProtection="false">
      <alignment horizontal="right" vertical="center" textRotation="0" wrapText="false" indent="1" shrinkToFit="false"/>
      <protection locked="true" hidden="false"/>
    </xf>
    <xf numFmtId="166" fontId="73" fillId="7" borderId="58" xfId="0" applyFont="true" applyBorder="true" applyAlignment="true" applyProtection="false">
      <alignment horizontal="right" vertical="center" textRotation="0" wrapText="false" indent="1" shrinkToFit="false"/>
      <protection locked="true" hidden="false"/>
    </xf>
    <xf numFmtId="166" fontId="10" fillId="6" borderId="28" xfId="0" applyFont="true" applyBorder="true" applyAlignment="true" applyProtection="false">
      <alignment horizontal="right" vertical="center" textRotation="0" wrapText="false" indent="1" shrinkToFit="false"/>
      <protection locked="true" hidden="false"/>
    </xf>
    <xf numFmtId="164" fontId="44" fillId="7" borderId="59" xfId="0" applyFont="true" applyBorder="true" applyAlignment="true" applyProtection="false">
      <alignment horizontal="left" vertical="center" textRotation="0" wrapText="true" indent="1" shrinkToFit="false"/>
      <protection locked="true" hidden="false"/>
    </xf>
    <xf numFmtId="164" fontId="44" fillId="6" borderId="37" xfId="0" applyFont="true" applyBorder="true" applyAlignment="true" applyProtection="false">
      <alignment horizontal="left" vertical="center" textRotation="0" wrapText="true" indent="1" shrinkToFit="false"/>
      <protection locked="true" hidden="false"/>
    </xf>
    <xf numFmtId="164" fontId="9" fillId="6" borderId="0" xfId="0" applyFont="true" applyBorder="false" applyAlignment="true" applyProtection="false">
      <alignment horizontal="left" vertical="center" textRotation="0" wrapText="false" indent="1" shrinkToFit="false"/>
      <protection locked="true" hidden="false"/>
    </xf>
    <xf numFmtId="165" fontId="74" fillId="6" borderId="14" xfId="0" applyFont="true" applyBorder="true" applyAlignment="true" applyProtection="false">
      <alignment horizontal="right" vertical="center" textRotation="0" wrapText="false" indent="1" shrinkToFit="false"/>
      <protection locked="true" hidden="false"/>
    </xf>
    <xf numFmtId="164" fontId="9" fillId="6" borderId="0" xfId="0" applyFont="true" applyBorder="true" applyAlignment="true" applyProtection="false">
      <alignment horizontal="right" vertical="center" textRotation="0" wrapText="false" indent="1" shrinkToFit="false"/>
      <protection locked="true" hidden="false"/>
    </xf>
    <xf numFmtId="164" fontId="74" fillId="6" borderId="14" xfId="0" applyFont="true" applyBorder="true" applyAlignment="true" applyProtection="false">
      <alignment horizontal="right" vertical="center" textRotation="0" wrapText="false" indent="1" shrinkToFit="false"/>
      <protection locked="true" hidden="false"/>
    </xf>
    <xf numFmtId="164" fontId="9" fillId="18" borderId="4" xfId="0" applyFont="true" applyBorder="true" applyAlignment="true" applyProtection="false">
      <alignment horizontal="right" vertical="center" textRotation="0" wrapText="false" indent="0" shrinkToFit="false"/>
      <protection locked="true" hidden="false"/>
    </xf>
    <xf numFmtId="164" fontId="75" fillId="0" borderId="14" xfId="0" applyFont="true" applyBorder="true" applyAlignment="true" applyProtection="false">
      <alignment horizontal="center" vertical="center" textRotation="0" wrapText="false" indent="0" shrinkToFit="false"/>
      <protection locked="true" hidden="false"/>
    </xf>
    <xf numFmtId="164" fontId="34" fillId="0" borderId="20" xfId="0" applyFont="true" applyBorder="true" applyAlignment="true" applyProtection="false">
      <alignment horizontal="left" vertical="center" textRotation="0" wrapText="true" indent="1" shrinkToFit="false"/>
      <protection locked="true" hidden="false"/>
    </xf>
    <xf numFmtId="164" fontId="13" fillId="0" borderId="20" xfId="0" applyFont="true" applyBorder="true" applyAlignment="true" applyProtection="false">
      <alignment horizontal="left" vertical="center" textRotation="0" wrapText="true" indent="1" shrinkToFit="false"/>
      <protection locked="true" hidden="false"/>
    </xf>
    <xf numFmtId="164" fontId="54" fillId="0" borderId="14" xfId="0" applyFont="true" applyBorder="true" applyAlignment="true" applyProtection="false">
      <alignment horizontal="right" vertical="center" textRotation="0" wrapText="false" indent="1" shrinkToFit="false"/>
      <protection locked="true" hidden="false"/>
    </xf>
    <xf numFmtId="164" fontId="11" fillId="6" borderId="0" xfId="0" applyFont="true" applyBorder="true" applyAlignment="true" applyProtection="false">
      <alignment horizontal="left" vertical="center" textRotation="0" wrapText="false" indent="1" shrinkToFit="false"/>
      <protection locked="true" hidden="false"/>
    </xf>
    <xf numFmtId="164" fontId="48" fillId="6" borderId="0" xfId="0" applyFont="true" applyBorder="true" applyAlignment="true" applyProtection="false">
      <alignment horizontal="left" vertical="center" textRotation="0" wrapText="false" indent="1" shrinkToFit="false"/>
      <protection locked="true" hidden="false"/>
    </xf>
    <xf numFmtId="164" fontId="29" fillId="8" borderId="60" xfId="0" applyFont="true" applyBorder="true" applyAlignment="true" applyProtection="false">
      <alignment horizontal="left" vertical="top" textRotation="0" wrapText="true" indent="1" shrinkToFit="false"/>
      <protection locked="true" hidden="false"/>
    </xf>
    <xf numFmtId="164" fontId="26" fillId="0" borderId="0" xfId="0" applyFont="true" applyBorder="true" applyAlignment="true" applyProtection="false">
      <alignment horizontal="left" vertical="center" textRotation="0" wrapText="false" indent="1" shrinkToFit="false"/>
      <protection locked="true" hidden="false"/>
    </xf>
    <xf numFmtId="164" fontId="28" fillId="0" borderId="0" xfId="0" applyFont="true" applyBorder="false" applyAlignment="true" applyProtection="false">
      <alignment horizontal="left" vertical="center" textRotation="0" wrapText="false" indent="1" shrinkToFit="false"/>
      <protection locked="true" hidden="false"/>
    </xf>
    <xf numFmtId="170" fontId="59" fillId="8" borderId="14" xfId="0" applyFont="true" applyBorder="true" applyAlignment="true" applyProtection="false">
      <alignment horizontal="center" vertical="center" textRotation="0" wrapText="false" indent="0" shrinkToFit="false"/>
      <protection locked="true" hidden="false"/>
    </xf>
    <xf numFmtId="164" fontId="43" fillId="0" borderId="0" xfId="0" applyFont="true" applyBorder="false" applyAlignment="true" applyProtection="false">
      <alignment horizontal="center" vertical="center" textRotation="0" wrapText="false" indent="0" shrinkToFit="false"/>
      <protection locked="true" hidden="false"/>
    </xf>
    <xf numFmtId="170" fontId="15" fillId="3" borderId="14" xfId="0" applyFont="true" applyBorder="true" applyAlignment="true" applyProtection="false">
      <alignment horizontal="center" vertical="center" textRotation="0" wrapText="false" indent="0" shrinkToFit="false"/>
      <protection locked="true" hidden="false"/>
    </xf>
    <xf numFmtId="164" fontId="34" fillId="6" borderId="0" xfId="0" applyFont="true" applyBorder="true" applyAlignment="true" applyProtection="false">
      <alignment horizontal="left" vertical="center" textRotation="0" wrapText="false" indent="1" shrinkToFit="false"/>
      <protection locked="true" hidden="false"/>
    </xf>
    <xf numFmtId="164" fontId="41" fillId="6" borderId="0" xfId="0" applyFont="true" applyBorder="true" applyAlignment="true" applyProtection="false">
      <alignment horizontal="left" vertical="center" textRotation="0" wrapText="false" indent="1" shrinkToFit="false"/>
      <protection locked="true" hidden="false"/>
    </xf>
    <xf numFmtId="164" fontId="28" fillId="0" borderId="0" xfId="0" applyFont="true" applyBorder="true" applyAlignment="true" applyProtection="false">
      <alignment horizontal="left" vertical="center" textRotation="0" wrapText="false" indent="1" shrinkToFit="false"/>
      <protection locked="true" hidden="false"/>
    </xf>
    <xf numFmtId="164" fontId="42" fillId="14" borderId="14" xfId="0" applyFont="true" applyBorder="true" applyAlignment="true" applyProtection="false">
      <alignment horizontal="center" vertical="center" textRotation="0" wrapText="false" indent="0" shrinkToFit="false"/>
      <protection locked="true" hidden="false"/>
    </xf>
    <xf numFmtId="170" fontId="51" fillId="3" borderId="14" xfId="0" applyFont="true" applyBorder="true" applyAlignment="true" applyProtection="false">
      <alignment horizontal="center" vertical="center" textRotation="0" wrapText="false" indent="0" shrinkToFit="false"/>
      <protection locked="true" hidden="false"/>
    </xf>
    <xf numFmtId="164" fontId="29" fillId="8" borderId="14" xfId="0" applyFont="true" applyBorder="true" applyAlignment="true" applyProtection="false">
      <alignment horizontal="right" vertical="center" textRotation="0" wrapText="false" indent="1" shrinkToFit="false"/>
      <protection locked="true" hidden="false"/>
    </xf>
    <xf numFmtId="164" fontId="76" fillId="8" borderId="14" xfId="0" applyFont="true" applyBorder="true" applyAlignment="true" applyProtection="false">
      <alignment horizontal="left" vertical="center" textRotation="0" wrapText="true" indent="1" shrinkToFit="false"/>
      <protection locked="true" hidden="false"/>
    </xf>
    <xf numFmtId="164" fontId="34" fillId="7" borderId="3" xfId="0" applyFont="true" applyBorder="true" applyAlignment="true" applyProtection="false">
      <alignment horizontal="center" vertical="center" textRotation="0" wrapText="false" indent="0" shrinkToFit="false"/>
      <protection locked="true" hidden="false"/>
    </xf>
    <xf numFmtId="164" fontId="77" fillId="7" borderId="4" xfId="0" applyFont="true" applyBorder="true" applyAlignment="true" applyProtection="false">
      <alignment horizontal="right" vertical="center" textRotation="0" wrapText="false" indent="1" shrinkToFit="false"/>
      <protection locked="true" hidden="false"/>
    </xf>
    <xf numFmtId="169" fontId="78" fillId="7" borderId="47" xfId="0" applyFont="true" applyBorder="true" applyAlignment="true" applyProtection="false">
      <alignment horizontal="right" vertical="center" textRotation="0" wrapText="false" indent="1" shrinkToFit="false"/>
      <protection locked="true" hidden="false"/>
    </xf>
    <xf numFmtId="164" fontId="0" fillId="7" borderId="5" xfId="0" applyFont="false" applyBorder="true" applyAlignment="true" applyProtection="false">
      <alignment horizontal="general" vertical="bottom" textRotation="0" wrapText="false" indent="0" shrinkToFit="false"/>
      <protection locked="true" hidden="false"/>
    </xf>
    <xf numFmtId="164" fontId="34" fillId="6" borderId="46" xfId="0" applyFont="true" applyBorder="true" applyAlignment="true" applyProtection="false">
      <alignment horizontal="center" vertical="center" textRotation="0" wrapText="false" indent="0" shrinkToFit="false"/>
      <protection locked="true" hidden="false"/>
    </xf>
    <xf numFmtId="164" fontId="77" fillId="6" borderId="61" xfId="0" applyFont="true" applyBorder="true" applyAlignment="true" applyProtection="false">
      <alignment horizontal="right" vertical="center" textRotation="0" wrapText="false" indent="1" shrinkToFit="false"/>
      <protection locked="true" hidden="false"/>
    </xf>
    <xf numFmtId="171" fontId="74" fillId="6" borderId="62" xfId="0" applyFont="true" applyBorder="true" applyAlignment="true" applyProtection="false">
      <alignment horizontal="right" vertical="center" textRotation="0" wrapText="false" indent="1" shrinkToFit="false"/>
      <protection locked="true" hidden="false"/>
    </xf>
    <xf numFmtId="164" fontId="0" fillId="6" borderId="63" xfId="0" applyFont="false" applyBorder="tru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left" vertical="center" textRotation="0" wrapText="false" indent="1" shrinkToFit="false"/>
      <protection locked="true" hidden="false"/>
    </xf>
    <xf numFmtId="164" fontId="4" fillId="0" borderId="0" xfId="0" applyFont="true" applyBorder="false" applyAlignment="true" applyProtection="false">
      <alignment horizontal="left" vertical="center" textRotation="0" wrapText="false" indent="1" shrinkToFit="false"/>
      <protection locked="true" hidden="false"/>
    </xf>
    <xf numFmtId="164" fontId="41" fillId="0" borderId="0" xfId="0" applyFont="true" applyBorder="true" applyAlignment="true" applyProtection="false">
      <alignment horizontal="left" vertical="center" textRotation="0" wrapText="false" indent="1" shrinkToFit="false"/>
      <protection locked="true" hidden="false"/>
    </xf>
    <xf numFmtId="164" fontId="29" fillId="8" borderId="14" xfId="0" applyFont="true" applyBorder="true" applyAlignment="true" applyProtection="false">
      <alignment horizontal="left" vertical="center" textRotation="0" wrapText="false" indent="1" shrinkToFit="false"/>
      <protection locked="true" hidden="false"/>
    </xf>
    <xf numFmtId="164" fontId="49" fillId="6" borderId="0" xfId="0" applyFont="true" applyBorder="true" applyAlignment="true" applyProtection="false">
      <alignment horizontal="left" vertical="center" textRotation="0" wrapText="false" indent="1" shrinkToFit="false"/>
      <protection locked="true" hidden="false"/>
    </xf>
    <xf numFmtId="164" fontId="64" fillId="8" borderId="14" xfId="0" applyFont="true" applyBorder="true" applyAlignment="true" applyProtection="false">
      <alignment horizontal="left" vertical="center" textRotation="0" wrapText="true" indent="1" shrinkToFit="false"/>
      <protection locked="true" hidden="false"/>
    </xf>
    <xf numFmtId="164" fontId="34" fillId="14" borderId="19" xfId="0" applyFont="true" applyBorder="true" applyAlignment="true" applyProtection="false">
      <alignment horizontal="left" vertical="center" textRotation="0" wrapText="true" indent="1" shrinkToFit="false"/>
      <protection locked="true" hidden="false"/>
    </xf>
    <xf numFmtId="164" fontId="57" fillId="14" borderId="19" xfId="0" applyFont="true" applyBorder="true" applyAlignment="true" applyProtection="false">
      <alignment horizontal="right" vertical="center" textRotation="0" wrapText="false" indent="1" shrinkToFit="false"/>
      <protection locked="true" hidden="false"/>
    </xf>
    <xf numFmtId="165" fontId="40" fillId="8" borderId="14" xfId="0" applyFont="true" applyBorder="true" applyAlignment="true" applyProtection="false">
      <alignment horizontal="right" vertical="center" textRotation="0" wrapText="true" indent="1" shrinkToFit="false"/>
      <protection locked="true" hidden="false"/>
    </xf>
    <xf numFmtId="166" fontId="40" fillId="8" borderId="14" xfId="0" applyFont="true" applyBorder="true" applyAlignment="true" applyProtection="false">
      <alignment horizontal="right" vertical="center" textRotation="0" wrapText="true" indent="1" shrinkToFit="false"/>
      <protection locked="true" hidden="false"/>
    </xf>
    <xf numFmtId="164" fontId="37" fillId="6" borderId="0" xfId="0" applyFont="true" applyBorder="true" applyAlignment="true" applyProtection="false">
      <alignment horizontal="left" vertical="center" textRotation="0" wrapText="true" indent="1" shrinkToFit="false"/>
      <protection locked="true" hidden="false"/>
    </xf>
    <xf numFmtId="164" fontId="34" fillId="0" borderId="14" xfId="0" applyFont="true" applyBorder="true" applyAlignment="true" applyProtection="false">
      <alignment horizontal="left" vertical="center" textRotation="0" wrapText="true" indent="1" shrinkToFit="false"/>
      <protection locked="true" hidden="false"/>
    </xf>
    <xf numFmtId="164" fontId="79" fillId="0" borderId="20" xfId="0" applyFont="true" applyBorder="true" applyAlignment="true" applyProtection="false">
      <alignment horizontal="left" vertical="center" textRotation="0" wrapText="true" indent="1" shrinkToFit="false"/>
      <protection locked="true" hidden="false"/>
    </xf>
    <xf numFmtId="164" fontId="80" fillId="8" borderId="14" xfId="0" applyFont="true" applyBorder="true" applyAlignment="true" applyProtection="false">
      <alignment horizontal="left" vertical="center" textRotation="0" wrapText="true" indent="1" shrinkToFit="false"/>
      <protection locked="true" hidden="false"/>
    </xf>
    <xf numFmtId="164" fontId="57" fillId="0" borderId="0" xfId="0" applyFont="true" applyBorder="false" applyAlignment="true" applyProtection="false">
      <alignment horizontal="right" vertical="center" textRotation="0" wrapText="false" indent="1" shrinkToFit="false"/>
      <protection locked="true" hidden="false"/>
    </xf>
    <xf numFmtId="168" fontId="40" fillId="8" borderId="14" xfId="0" applyFont="true" applyBorder="true" applyAlignment="true" applyProtection="false">
      <alignment horizontal="right" vertical="center" textRotation="0" wrapText="true" indent="1" shrinkToFit="false"/>
      <protection locked="true" hidden="false"/>
    </xf>
    <xf numFmtId="164" fontId="54" fillId="6" borderId="14" xfId="0" applyFont="true" applyBorder="true" applyAlignment="true" applyProtection="false">
      <alignment horizontal="right" vertical="center" textRotation="0" wrapText="false" indent="1" shrinkToFit="false"/>
      <protection locked="true" hidden="false"/>
    </xf>
    <xf numFmtId="164" fontId="30" fillId="0" borderId="0" xfId="0" applyFont="true" applyBorder="true" applyAlignment="true" applyProtection="false">
      <alignment horizontal="left" vertical="center" textRotation="0" wrapText="false" indent="1" shrinkToFit="false"/>
      <protection locked="true" hidden="false"/>
    </xf>
    <xf numFmtId="164" fontId="34" fillId="0" borderId="19" xfId="0" applyFont="true" applyBorder="true" applyAlignment="true" applyProtection="false">
      <alignment horizontal="left" vertical="center" textRotation="0" wrapText="false" indent="1" shrinkToFit="false"/>
      <protection locked="true" hidden="false"/>
    </xf>
    <xf numFmtId="164" fontId="48" fillId="0" borderId="20" xfId="0" applyFont="true" applyBorder="true" applyAlignment="true" applyProtection="false">
      <alignment horizontal="left" vertical="center" textRotation="0" wrapText="true" indent="1" shrinkToFit="false"/>
      <protection locked="true" hidden="false"/>
    </xf>
    <xf numFmtId="164" fontId="80" fillId="8" borderId="14" xfId="0" applyFont="true" applyBorder="true" applyAlignment="true" applyProtection="false">
      <alignment horizontal="left" vertical="top" textRotation="0" wrapText="true" indent="1" shrinkToFit="false"/>
      <protection locked="true" hidden="false"/>
    </xf>
    <xf numFmtId="164" fontId="75" fillId="6" borderId="14" xfId="0" applyFont="true" applyBorder="true" applyAlignment="true" applyProtection="false">
      <alignment horizontal="center" vertical="center" textRotation="0" wrapText="false" indent="0" shrinkToFit="false"/>
      <protection locked="true" hidden="false"/>
    </xf>
    <xf numFmtId="164" fontId="34" fillId="6" borderId="19" xfId="0" applyFont="true" applyBorder="true" applyAlignment="true" applyProtection="false">
      <alignment horizontal="left" vertical="center" textRotation="0" wrapText="false" indent="1" shrinkToFit="false"/>
      <protection locked="true" hidden="false"/>
    </xf>
    <xf numFmtId="164" fontId="48" fillId="6" borderId="20" xfId="0" applyFont="true" applyBorder="true" applyAlignment="true" applyProtection="false">
      <alignment horizontal="left" vertical="center" textRotation="0" wrapText="true" indent="1" shrinkToFit="false"/>
      <protection locked="true" hidden="false"/>
    </xf>
    <xf numFmtId="164" fontId="34" fillId="0" borderId="19" xfId="0" applyFont="true" applyBorder="true" applyAlignment="true" applyProtection="false">
      <alignment horizontal="left" vertical="center" textRotation="0" wrapText="true" indent="1" shrinkToFit="false"/>
      <protection locked="true" hidden="false"/>
    </xf>
    <xf numFmtId="164" fontId="57" fillId="6" borderId="0"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EF9E7"/>
      <rgbColor rgb="FFFF00FF"/>
      <rgbColor rgb="FF00FFFF"/>
      <rgbColor rgb="FF800000"/>
      <rgbColor rgb="FF008000"/>
      <rgbColor rgb="FF04090D"/>
      <rgbColor rgb="FF9A7D2A"/>
      <rgbColor rgb="FF800080"/>
      <rgbColor rgb="FF1A8FA8"/>
      <rgbColor rgb="FFBBBBBB"/>
      <rgbColor rgb="FF888888"/>
      <rgbColor rgb="FFFFFFFC"/>
      <rgbColor rgb="FF993366"/>
      <rgbColor rgb="FFFFFBE5"/>
      <rgbColor rgb="FFE3F1F5"/>
      <rgbColor rgb="FF660066"/>
      <rgbColor rgb="FFFF8080"/>
      <rgbColor rgb="FF0066CC"/>
      <rgbColor rgb="FFD0D0D0"/>
      <rgbColor rgb="FF000080"/>
      <rgbColor rgb="FFFF00FF"/>
      <rgbColor rgb="FFF7F4EA"/>
      <rgbColor rgb="FF00FFFF"/>
      <rgbColor rgb="FF800080"/>
      <rgbColor rgb="FF800000"/>
      <rgbColor rgb="FF008080"/>
      <rgbColor rgb="FF0000FF"/>
      <rgbColor rgb="FF00CCFF"/>
      <rgbColor rgb="FFEAF4F7"/>
      <rgbColor rgb="FFD6E6EC"/>
      <rgbColor rgb="FFF0E6C4"/>
      <rgbColor rgb="FFE8F0F3"/>
      <rgbColor rgb="FFF4ECD5"/>
      <rgbColor rgb="FFF3F3F1"/>
      <rgbColor rgb="FFDDDDDD"/>
      <rgbColor rgb="FF3366FF"/>
      <rgbColor rgb="FF33CCCC"/>
      <rgbColor rgb="FF99CC00"/>
      <rgbColor rgb="FFFAFAF7"/>
      <rgbColor rgb="FFFF9900"/>
      <rgbColor rgb="FFFF6600"/>
      <rgbColor rgb="FF666666"/>
      <rgbColor rgb="FF777777"/>
      <rgbColor rgb="FF003366"/>
      <rgbColor rgb="FF339966"/>
      <rgbColor rgb="FF0F1A26"/>
      <rgbColor rgb="FF444444"/>
      <rgbColor rgb="FFA83232"/>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facebook.com/groups/1632337067820750" TargetMode="External"/><Relationship Id="rId2" Type="http://schemas.openxmlformats.org/officeDocument/2006/relationships/hyperlink" Target="https://thinkbigquestioneverything.com/"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facebook.com/groups/1632337067820750" TargetMode="External"/><Relationship Id="rId2" Type="http://schemas.openxmlformats.org/officeDocument/2006/relationships/hyperlink" Target="https://thinkbigquestioneverything.com/"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8"/>
    <col collapsed="false" customWidth="true" hidden="false" outlineLevel="0" max="2" min="2" style="1" width="32"/>
    <col collapsed="false" customWidth="true" hidden="false" outlineLevel="0" max="3" min="3" style="1" width="18"/>
    <col collapsed="false" customWidth="true" hidden="false" outlineLevel="0" max="4" min="4" style="1" width="24"/>
  </cols>
  <sheetData>
    <row r="1" customFormat="false" ht="15" hidden="false" customHeight="true" outlineLevel="0" collapsed="false">
      <c r="A1" s="2" t="s">
        <v>0</v>
      </c>
    </row>
    <row r="3" customFormat="false" ht="38.25" hidden="false" customHeight="true" outlineLevel="0" collapsed="false">
      <c r="A3" s="3" t="s">
        <v>1</v>
      </c>
      <c r="B3" s="3"/>
      <c r="C3" s="3"/>
      <c r="D3" s="3"/>
    </row>
    <row r="5" customFormat="false" ht="15" hidden="false" customHeight="true" outlineLevel="0" collapsed="false">
      <c r="A5" s="4" t="s">
        <v>2</v>
      </c>
      <c r="B5" s="4"/>
      <c r="C5" s="4"/>
      <c r="D5" s="4"/>
    </row>
    <row r="7" customFormat="false" ht="15" hidden="false" customHeight="true" outlineLevel="0" collapsed="false">
      <c r="A7" s="5" t="s">
        <v>3</v>
      </c>
      <c r="B7" s="5"/>
      <c r="C7" s="5"/>
      <c r="D7" s="5"/>
    </row>
    <row r="10" customFormat="false" ht="21.75" hidden="false" customHeight="true" outlineLevel="0" collapsed="false">
      <c r="A10" s="6" t="s">
        <v>4</v>
      </c>
      <c r="B10" s="6"/>
      <c r="C10" s="6"/>
      <c r="D10" s="6"/>
    </row>
    <row r="11" customFormat="false" ht="19.5" hidden="false" customHeight="true" outlineLevel="0" collapsed="false">
      <c r="A11" s="7" t="s">
        <v>5</v>
      </c>
      <c r="B11" s="7" t="s">
        <v>6</v>
      </c>
      <c r="C11" s="7" t="s">
        <v>7</v>
      </c>
      <c r="D11" s="7" t="s">
        <v>8</v>
      </c>
    </row>
    <row r="12" customFormat="false" ht="25.5" hidden="false" customHeight="true" outlineLevel="0" collapsed="false">
      <c r="A12" s="8" t="s">
        <v>9</v>
      </c>
      <c r="B12" s="9" t="s">
        <v>10</v>
      </c>
      <c r="C12" s="10" t="s">
        <v>11</v>
      </c>
      <c r="D12" s="11" t="s">
        <v>12</v>
      </c>
    </row>
    <row r="13" customFormat="false" ht="25.5" hidden="false" customHeight="true" outlineLevel="0" collapsed="false">
      <c r="A13" s="8" t="s">
        <v>13</v>
      </c>
      <c r="B13" s="9" t="s">
        <v>14</v>
      </c>
      <c r="C13" s="10" t="s">
        <v>15</v>
      </c>
      <c r="D13" s="11" t="s">
        <v>16</v>
      </c>
    </row>
    <row r="14" customFormat="false" ht="25.5" hidden="false" customHeight="true" outlineLevel="0" collapsed="false">
      <c r="A14" s="8" t="s">
        <v>17</v>
      </c>
      <c r="B14" s="9" t="s">
        <v>18</v>
      </c>
      <c r="C14" s="10" t="s">
        <v>19</v>
      </c>
      <c r="D14" s="11" t="s">
        <v>20</v>
      </c>
    </row>
    <row r="15" customFormat="false" ht="25.5" hidden="false" customHeight="true" outlineLevel="0" collapsed="false">
      <c r="A15" s="8" t="s">
        <v>21</v>
      </c>
      <c r="B15" s="9" t="s">
        <v>22</v>
      </c>
      <c r="C15" s="10" t="s">
        <v>23</v>
      </c>
      <c r="D15" s="11" t="s">
        <v>24</v>
      </c>
    </row>
    <row r="16" customFormat="false" ht="25.5" hidden="false" customHeight="true" outlineLevel="0" collapsed="false">
      <c r="A16" s="8" t="s">
        <v>25</v>
      </c>
      <c r="B16" s="9" t="s">
        <v>26</v>
      </c>
      <c r="C16" s="10" t="s">
        <v>27</v>
      </c>
      <c r="D16" s="11" t="s">
        <v>28</v>
      </c>
    </row>
    <row r="17" customFormat="false" ht="25.5" hidden="false" customHeight="true" outlineLevel="0" collapsed="false">
      <c r="A17" s="8" t="s">
        <v>29</v>
      </c>
      <c r="B17" s="9" t="s">
        <v>30</v>
      </c>
      <c r="C17" s="10" t="s">
        <v>31</v>
      </c>
      <c r="D17" s="11" t="s">
        <v>32</v>
      </c>
    </row>
    <row r="18" customFormat="false" ht="25.5" hidden="false" customHeight="true" outlineLevel="0" collapsed="false">
      <c r="A18" s="8" t="s">
        <v>33</v>
      </c>
      <c r="B18" s="9" t="s">
        <v>34</v>
      </c>
      <c r="C18" s="10" t="s">
        <v>35</v>
      </c>
      <c r="D18" s="11" t="s">
        <v>36</v>
      </c>
    </row>
    <row r="19" customFormat="false" ht="25.5" hidden="false" customHeight="true" outlineLevel="0" collapsed="false">
      <c r="A19" s="8" t="s">
        <v>37</v>
      </c>
      <c r="B19" s="9" t="s">
        <v>38</v>
      </c>
      <c r="C19" s="10" t="s">
        <v>39</v>
      </c>
      <c r="D19" s="11" t="s">
        <v>40</v>
      </c>
    </row>
    <row r="20" customFormat="false" ht="25.5" hidden="false" customHeight="true" outlineLevel="0" collapsed="false">
      <c r="A20" s="8" t="s">
        <v>41</v>
      </c>
      <c r="B20" s="9" t="s">
        <v>42</v>
      </c>
      <c r="C20" s="10" t="s">
        <v>43</v>
      </c>
      <c r="D20" s="11" t="s">
        <v>44</v>
      </c>
    </row>
    <row r="21" customFormat="false" ht="25.5" hidden="false" customHeight="true" outlineLevel="0" collapsed="false">
      <c r="A21" s="8" t="s">
        <v>45</v>
      </c>
      <c r="B21" s="9" t="s">
        <v>46</v>
      </c>
      <c r="C21" s="10" t="s">
        <v>47</v>
      </c>
      <c r="D21" s="11" t="s">
        <v>48</v>
      </c>
    </row>
    <row r="23" customFormat="false" ht="21.75" hidden="false" customHeight="true" outlineLevel="0" collapsed="false">
      <c r="A23" s="12" t="s">
        <v>49</v>
      </c>
      <c r="B23" s="12"/>
      <c r="C23" s="12"/>
      <c r="D23" s="12"/>
    </row>
    <row r="24" customFormat="false" ht="54" hidden="false" customHeight="true" outlineLevel="0" collapsed="false">
      <c r="A24" s="13" t="s">
        <v>50</v>
      </c>
      <c r="B24" s="13"/>
      <c r="C24" s="13"/>
      <c r="D24" s="13"/>
    </row>
    <row r="25" customFormat="false" ht="39.75" hidden="false" customHeight="true" outlineLevel="0" collapsed="false">
      <c r="A25" s="13" t="s">
        <v>51</v>
      </c>
      <c r="B25" s="13"/>
      <c r="C25" s="13"/>
      <c r="D25" s="13"/>
    </row>
    <row r="26" customFormat="false" ht="39.75" hidden="false" customHeight="true" outlineLevel="0" collapsed="false">
      <c r="A26" s="13" t="s">
        <v>52</v>
      </c>
      <c r="B26" s="13"/>
      <c r="C26" s="13"/>
      <c r="D26" s="13"/>
    </row>
    <row r="27" customFormat="false" ht="39.75" hidden="false" customHeight="true" outlineLevel="0" collapsed="false">
      <c r="A27" s="13" t="s">
        <v>53</v>
      </c>
      <c r="B27" s="13"/>
      <c r="C27" s="13"/>
      <c r="D27" s="13"/>
    </row>
    <row r="29" customFormat="false" ht="21.75" hidden="false" customHeight="true" outlineLevel="0" collapsed="false">
      <c r="A29" s="6" t="s">
        <v>54</v>
      </c>
      <c r="B29" s="6"/>
      <c r="C29" s="6"/>
      <c r="D29" s="6"/>
    </row>
    <row r="30" customFormat="false" ht="37.5" hidden="false" customHeight="true" outlineLevel="0" collapsed="false">
      <c r="A30" s="14" t="s">
        <v>55</v>
      </c>
      <c r="B30" s="14"/>
      <c r="C30" s="14"/>
      <c r="D30" s="14"/>
    </row>
    <row r="31" customFormat="false" ht="18" hidden="false" customHeight="true" outlineLevel="0" collapsed="false">
      <c r="A31" s="15" t="s">
        <v>56</v>
      </c>
      <c r="B31" s="15"/>
      <c r="C31" s="16" t="s">
        <v>57</v>
      </c>
      <c r="D31" s="16"/>
    </row>
    <row r="32" customFormat="false" ht="24" hidden="false" customHeight="true" outlineLevel="0" collapsed="false">
      <c r="A32" s="17" t="s">
        <v>58</v>
      </c>
      <c r="B32" s="17"/>
      <c r="C32" s="18" t="s">
        <v>59</v>
      </c>
      <c r="D32" s="18"/>
    </row>
    <row r="33" customFormat="false" ht="60" hidden="false" customHeight="true" outlineLevel="0" collapsed="false">
      <c r="A33" s="19" t="s">
        <v>60</v>
      </c>
      <c r="B33" s="19"/>
      <c r="C33" s="20" t="s">
        <v>61</v>
      </c>
      <c r="D33" s="20"/>
    </row>
    <row r="34" customFormat="false" ht="18" hidden="false" customHeight="true" outlineLevel="0" collapsed="false">
      <c r="A34" s="21" t="s">
        <v>62</v>
      </c>
      <c r="B34" s="21"/>
      <c r="C34" s="22" t="s">
        <v>63</v>
      </c>
      <c r="D34" s="22"/>
    </row>
    <row r="35" customFormat="false" ht="18" hidden="false" customHeight="true" outlineLevel="0" collapsed="false">
      <c r="A35" s="21" t="s">
        <v>64</v>
      </c>
      <c r="B35" s="21"/>
      <c r="C35" s="22" t="s">
        <v>65</v>
      </c>
      <c r="D35" s="22"/>
    </row>
    <row r="36" customFormat="false" ht="18" hidden="false" customHeight="true" outlineLevel="0" collapsed="false">
      <c r="A36" s="21" t="s">
        <v>66</v>
      </c>
      <c r="B36" s="21"/>
      <c r="C36" s="22" t="s">
        <v>67</v>
      </c>
      <c r="D36" s="22"/>
    </row>
    <row r="37" customFormat="false" ht="27.75" hidden="false" customHeight="true" outlineLevel="0" collapsed="false">
      <c r="A37" s="23" t="s">
        <v>68</v>
      </c>
      <c r="B37" s="23"/>
      <c r="C37" s="24" t="s">
        <v>69</v>
      </c>
      <c r="D37" s="24"/>
    </row>
  </sheetData>
  <mergeCells count="25">
    <mergeCell ref="A3:D3"/>
    <mergeCell ref="A5:D5"/>
    <mergeCell ref="A7:D7"/>
    <mergeCell ref="A10:D10"/>
    <mergeCell ref="A23:D23"/>
    <mergeCell ref="A24:D24"/>
    <mergeCell ref="A25:D25"/>
    <mergeCell ref="A26:D26"/>
    <mergeCell ref="A27:D27"/>
    <mergeCell ref="A29:D29"/>
    <mergeCell ref="A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s>
  <hyperlinks>
    <hyperlink ref="A37" r:id="rId1" display="facebook.com/groups/1632337067820750"/>
    <hyperlink ref="C37" r:id="rId2" display="thinkbigquestioneverything.com"/>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16"/>
    <col collapsed="false" customWidth="true" hidden="false" outlineLevel="0" max="3" min="3" style="1" width="14"/>
    <col collapsed="false" customWidth="true" hidden="false" outlineLevel="0" max="4" min="4" style="1" width="24"/>
    <col collapsed="false" customWidth="true" hidden="false" outlineLevel="0" max="5" min="5" style="1" width="16"/>
  </cols>
  <sheetData>
    <row r="1" customFormat="false" ht="15" hidden="false" customHeight="true" outlineLevel="0" collapsed="false">
      <c r="A1" s="41" t="s">
        <v>401</v>
      </c>
    </row>
    <row r="2" customFormat="false" ht="21.75" hidden="false" customHeight="true" outlineLevel="0" collapsed="false">
      <c r="A2" s="25" t="s">
        <v>402</v>
      </c>
      <c r="D2" s="44" t="s">
        <v>116</v>
      </c>
      <c r="E2" s="100"/>
    </row>
    <row r="3" customFormat="false" ht="15" hidden="false" customHeight="true" outlineLevel="0" collapsed="false">
      <c r="A3" s="65" t="s">
        <v>403</v>
      </c>
      <c r="D3" s="44" t="s">
        <v>229</v>
      </c>
      <c r="E3" s="100"/>
    </row>
    <row r="5" customFormat="false" ht="21.75" hidden="false" customHeight="true" outlineLevel="0" collapsed="false">
      <c r="A5" s="101" t="s">
        <v>404</v>
      </c>
      <c r="B5" s="101"/>
      <c r="C5" s="101"/>
      <c r="D5" s="101"/>
      <c r="E5" s="101"/>
    </row>
    <row r="7" customFormat="false" ht="21.75" hidden="false" customHeight="true" outlineLevel="0" collapsed="false">
      <c r="A7" s="6" t="s">
        <v>405</v>
      </c>
      <c r="B7" s="6"/>
      <c r="C7" s="6"/>
      <c r="D7" s="6"/>
      <c r="E7" s="6"/>
    </row>
    <row r="8" customFormat="false" ht="18" hidden="false" customHeight="true" outlineLevel="0" collapsed="false">
      <c r="A8" s="186" t="s">
        <v>406</v>
      </c>
      <c r="B8" s="186"/>
      <c r="D8" s="186" t="s">
        <v>407</v>
      </c>
      <c r="E8" s="186"/>
    </row>
    <row r="9" customFormat="false" ht="21.75" hidden="false" customHeight="true" outlineLevel="0" collapsed="false">
      <c r="A9" s="187" t="s">
        <v>408</v>
      </c>
      <c r="B9" s="188" t="n">
        <v>100</v>
      </c>
      <c r="D9" s="187" t="s">
        <v>409</v>
      </c>
      <c r="E9" s="189" t="n">
        <v>0.35</v>
      </c>
    </row>
    <row r="10" customFormat="false" ht="21.75" hidden="false" customHeight="true" outlineLevel="0" collapsed="false">
      <c r="A10" s="187" t="s">
        <v>410</v>
      </c>
      <c r="B10" s="190" t="n">
        <v>385000</v>
      </c>
      <c r="D10" s="187" t="s">
        <v>411</v>
      </c>
      <c r="E10" s="189" t="n">
        <v>0.45</v>
      </c>
    </row>
    <row r="11" customFormat="false" ht="21.75" hidden="false" customHeight="true" outlineLevel="0" collapsed="false">
      <c r="A11" s="187" t="s">
        <v>412</v>
      </c>
      <c r="B11" s="189" t="n">
        <v>0.025</v>
      </c>
      <c r="D11" s="187" t="s">
        <v>413</v>
      </c>
      <c r="E11" s="189" t="n">
        <v>0.05</v>
      </c>
    </row>
    <row r="12" customFormat="false" ht="21.75" hidden="false" customHeight="true" outlineLevel="0" collapsed="false">
      <c r="A12" s="187" t="s">
        <v>414</v>
      </c>
      <c r="B12" s="189" t="n">
        <v>0.5</v>
      </c>
      <c r="D12" s="187" t="s">
        <v>415</v>
      </c>
      <c r="E12" s="189" t="n">
        <v>0.3</v>
      </c>
    </row>
    <row r="14" customFormat="false" ht="21.75" hidden="false" customHeight="true" outlineLevel="0" collapsed="false">
      <c r="A14" s="6" t="s">
        <v>416</v>
      </c>
      <c r="B14" s="6"/>
      <c r="C14" s="6"/>
      <c r="D14" s="6"/>
      <c r="E14" s="6"/>
    </row>
    <row r="15" customFormat="false" ht="24" hidden="false" customHeight="true" outlineLevel="0" collapsed="false">
      <c r="A15" s="191" t="s">
        <v>417</v>
      </c>
      <c r="B15" s="192" t="s">
        <v>418</v>
      </c>
      <c r="C15" s="192"/>
      <c r="D15" s="192"/>
      <c r="E15" s="193" t="n">
        <f aca="false">B9*B10</f>
        <v>38500000</v>
      </c>
    </row>
    <row r="16" customFormat="false" ht="24" hidden="false" customHeight="true" outlineLevel="0" collapsed="false">
      <c r="A16" s="194" t="s">
        <v>419</v>
      </c>
      <c r="B16" s="195" t="s">
        <v>420</v>
      </c>
      <c r="C16" s="195"/>
      <c r="D16" s="195"/>
      <c r="E16" s="196" t="n">
        <f aca="false">(B9*B10)*B11</f>
        <v>962500</v>
      </c>
    </row>
    <row r="17" customFormat="false" ht="24" hidden="false" customHeight="true" outlineLevel="0" collapsed="false">
      <c r="A17" s="194" t="s">
        <v>421</v>
      </c>
      <c r="B17" s="195" t="s">
        <v>422</v>
      </c>
      <c r="C17" s="195"/>
      <c r="D17" s="195"/>
      <c r="E17" s="196" t="n">
        <f aca="false">((B9*B10)*B11)*B12*(E9+E11)+((B9*B10)*B11)*(1-B12)*(E10+E11)</f>
        <v>433125</v>
      </c>
    </row>
    <row r="18" customFormat="false" ht="24" hidden="false" customHeight="true" outlineLevel="0" collapsed="false">
      <c r="A18" s="197" t="s">
        <v>423</v>
      </c>
      <c r="B18" s="198" t="s">
        <v>424</v>
      </c>
      <c r="C18" s="198"/>
      <c r="D18" s="198"/>
      <c r="E18" s="199" t="n">
        <f aca="false">((B9*B10)*B11)*E12</f>
        <v>288750</v>
      </c>
    </row>
    <row r="20" customFormat="false" ht="21.75" hidden="false" customHeight="true" outlineLevel="0" collapsed="false">
      <c r="A20" s="6" t="s">
        <v>425</v>
      </c>
      <c r="B20" s="6"/>
      <c r="C20" s="6"/>
      <c r="D20" s="6"/>
      <c r="E20" s="6"/>
    </row>
    <row r="21" customFormat="false" ht="18" hidden="false" customHeight="true" outlineLevel="0" collapsed="false">
      <c r="A21" s="16" t="s">
        <v>426</v>
      </c>
      <c r="B21" s="16"/>
      <c r="D21" s="15" t="s">
        <v>427</v>
      </c>
      <c r="E21" s="15"/>
    </row>
    <row r="22" customFormat="false" ht="30" hidden="false" customHeight="true" outlineLevel="0" collapsed="false">
      <c r="A22" s="200" t="s">
        <v>428</v>
      </c>
      <c r="B22" s="201" t="n">
        <f aca="false">((B9*B10)*B11)-(((B9*B10)*B11)*B12*(E9+E11)+((B9*B10)*B11)*(1-B12)*(E10+E11))-(((B9*B10)*B11)*E12)</f>
        <v>240625</v>
      </c>
      <c r="D22" s="202" t="s">
        <v>428</v>
      </c>
      <c r="E22" s="203" t="n">
        <f aca="false">((B9*B10)*B11)-(((B9*B10)*B11)*E12)</f>
        <v>673750</v>
      </c>
    </row>
    <row r="23" customFormat="false" ht="21.75" hidden="false" customHeight="true" outlineLevel="0" collapsed="false">
      <c r="A23" s="200" t="s">
        <v>429</v>
      </c>
      <c r="B23" s="204" t="n">
        <f aca="false">IFERROR((((B9*B10)*B11)-(((B9*B10)*B11)*B12*(E9+E11)+((B9*B10)*B11)*(1-B12)*(E10+E11))-(((B9*B10)*B11)*E12))/((B9*B10)*B11),0)</f>
        <v>0.25</v>
      </c>
      <c r="D23" s="202" t="s">
        <v>429</v>
      </c>
      <c r="E23" s="205" t="n">
        <f aca="false">IFERROR((((B9*B10)*B11)-(((B9*B10)*B11)*E12))/((B9*B10)*B11),0)</f>
        <v>0.7</v>
      </c>
    </row>
    <row r="24" customFormat="false" ht="21.75" hidden="false" customHeight="true" outlineLevel="0" collapsed="false">
      <c r="A24" s="206" t="s">
        <v>430</v>
      </c>
      <c r="B24" s="206"/>
      <c r="D24" s="207" t="s">
        <v>431</v>
      </c>
      <c r="E24" s="207"/>
    </row>
    <row r="26" customFormat="false" ht="19.5" hidden="false" customHeight="true" outlineLevel="0" collapsed="false">
      <c r="A26" s="164" t="s">
        <v>432</v>
      </c>
      <c r="B26" s="164"/>
      <c r="C26" s="164"/>
      <c r="D26" s="164"/>
      <c r="E26" s="164"/>
    </row>
    <row r="27" customFormat="false" ht="24" hidden="false" customHeight="true" outlineLevel="0" collapsed="false">
      <c r="A27" s="208" t="s">
        <v>433</v>
      </c>
      <c r="B27" s="209" t="n">
        <f aca="false">(((B9*B10)*B11)-(((B9*B10)*B11)*E12))-(((B9*B10)*B11)-(((B9*B10)*B11)*B12*(E9+E11)+((B9*B10)*B11)*(1-B12)*(E10+E11))-(((B9*B10)*B11)*E12))</f>
        <v>433125</v>
      </c>
      <c r="C27" s="210" t="s">
        <v>434</v>
      </c>
      <c r="D27" s="210"/>
      <c r="E27" s="211" t="str">
        <f aca="false">TEXT(ROUND(IFERROR(((((B9*B10)*B11)-(((B9*B10)*B11)*E12))-(((B9*B10)*B11)-(((B9*B10)*B11)*B12*(E9+E11)+((B9*B10)*B11)*(1-B12)*(E10+E11))-(((B9*B10)*B11)*E12)))/((B9*B10)*B11)*100,0),0),"0")&amp;"k"</f>
        <v>45k</v>
      </c>
    </row>
    <row r="29" customFormat="false" ht="31.5" hidden="false" customHeight="true" outlineLevel="0" collapsed="false">
      <c r="A29" s="101" t="s">
        <v>435</v>
      </c>
      <c r="B29" s="101"/>
      <c r="C29" s="101"/>
      <c r="D29" s="101"/>
      <c r="E29" s="101"/>
    </row>
  </sheetData>
  <mergeCells count="17">
    <mergeCell ref="A5:E5"/>
    <mergeCell ref="A7:E7"/>
    <mergeCell ref="A8:B8"/>
    <mergeCell ref="D8:E8"/>
    <mergeCell ref="A14:E14"/>
    <mergeCell ref="B15:D15"/>
    <mergeCell ref="B16:D16"/>
    <mergeCell ref="B17:D17"/>
    <mergeCell ref="B18:D18"/>
    <mergeCell ref="A20:E20"/>
    <mergeCell ref="A21:B21"/>
    <mergeCell ref="D21:E21"/>
    <mergeCell ref="A24:B24"/>
    <mergeCell ref="D24:E24"/>
    <mergeCell ref="A26:E26"/>
    <mergeCell ref="C27:D27"/>
    <mergeCell ref="A29:E29"/>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Margin Curve&amp;R&amp;9 movewithmomentum.com/freedom</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2" min="2" style="1" width="18"/>
    <col collapsed="false" customWidth="true" hidden="false" outlineLevel="0" max="3" min="3" style="1" width="24"/>
    <col collapsed="false" customWidth="true" hidden="false" outlineLevel="0" max="5" min="5" style="1" width="14"/>
  </cols>
  <sheetData>
    <row r="1" customFormat="false" ht="15" hidden="false" customHeight="true" outlineLevel="0" collapsed="false">
      <c r="A1" s="41" t="s">
        <v>436</v>
      </c>
    </row>
    <row r="2" customFormat="false" ht="21.75" hidden="false" customHeight="true" outlineLevel="0" collapsed="false">
      <c r="A2" s="25" t="s">
        <v>437</v>
      </c>
    </row>
    <row r="3" customFormat="false" ht="15" hidden="false" customHeight="true" outlineLevel="0" collapsed="false">
      <c r="A3" s="65" t="s">
        <v>438</v>
      </c>
    </row>
    <row r="5" customFormat="false" ht="21.75" hidden="false" customHeight="true" outlineLevel="0" collapsed="false">
      <c r="A5" s="101" t="s">
        <v>439</v>
      </c>
      <c r="B5" s="101"/>
      <c r="C5" s="101"/>
      <c r="D5" s="101"/>
      <c r="E5" s="101"/>
    </row>
    <row r="7" customFormat="false" ht="21.75" hidden="false" customHeight="true" outlineLevel="0" collapsed="false">
      <c r="A7" s="6" t="s">
        <v>440</v>
      </c>
      <c r="B7" s="6"/>
      <c r="C7" s="6"/>
      <c r="D7" s="6"/>
      <c r="E7" s="6"/>
    </row>
    <row r="8" customFormat="false" ht="18" hidden="false" customHeight="true" outlineLevel="0" collapsed="false">
      <c r="A8" s="135" t="s">
        <v>441</v>
      </c>
      <c r="B8" s="115" t="s">
        <v>442</v>
      </c>
      <c r="C8" s="115" t="s">
        <v>443</v>
      </c>
      <c r="D8" s="115"/>
      <c r="E8" s="212" t="s">
        <v>444</v>
      </c>
    </row>
    <row r="9" customFormat="false" ht="42" hidden="false" customHeight="true" outlineLevel="0" collapsed="false">
      <c r="A9" s="213" t="s">
        <v>445</v>
      </c>
      <c r="B9" s="214" t="s">
        <v>446</v>
      </c>
      <c r="C9" s="215" t="s">
        <v>447</v>
      </c>
      <c r="D9" s="215"/>
      <c r="E9" s="216" t="s">
        <v>448</v>
      </c>
    </row>
    <row r="10" customFormat="false" ht="42" hidden="false" customHeight="true" outlineLevel="0" collapsed="false">
      <c r="A10" s="213" t="s">
        <v>445</v>
      </c>
      <c r="B10" s="214" t="s">
        <v>449</v>
      </c>
      <c r="C10" s="215" t="s">
        <v>450</v>
      </c>
      <c r="D10" s="215"/>
      <c r="E10" s="216" t="s">
        <v>451</v>
      </c>
    </row>
    <row r="11" customFormat="false" ht="42" hidden="false" customHeight="true" outlineLevel="0" collapsed="false">
      <c r="A11" s="213" t="s">
        <v>445</v>
      </c>
      <c r="B11" s="214" t="s">
        <v>452</v>
      </c>
      <c r="C11" s="215" t="s">
        <v>453</v>
      </c>
      <c r="D11" s="215"/>
      <c r="E11" s="216" t="s">
        <v>454</v>
      </c>
    </row>
    <row r="12" customFormat="false" ht="42" hidden="false" customHeight="true" outlineLevel="0" collapsed="false">
      <c r="A12" s="213" t="s">
        <v>445</v>
      </c>
      <c r="B12" s="214" t="s">
        <v>455</v>
      </c>
      <c r="C12" s="215" t="s">
        <v>456</v>
      </c>
      <c r="D12" s="215"/>
      <c r="E12" s="216" t="s">
        <v>457</v>
      </c>
    </row>
    <row r="13" customFormat="false" ht="42" hidden="false" customHeight="true" outlineLevel="0" collapsed="false">
      <c r="A13" s="213" t="s">
        <v>445</v>
      </c>
      <c r="B13" s="214" t="s">
        <v>458</v>
      </c>
      <c r="C13" s="215" t="s">
        <v>459</v>
      </c>
      <c r="D13" s="215"/>
      <c r="E13" s="216" t="s">
        <v>460</v>
      </c>
    </row>
    <row r="15" customFormat="false" ht="21.75" hidden="false" customHeight="true" outlineLevel="0" collapsed="false">
      <c r="A15" s="6" t="s">
        <v>461</v>
      </c>
      <c r="B15" s="6"/>
      <c r="C15" s="6"/>
      <c r="D15" s="6"/>
      <c r="E15" s="6"/>
    </row>
    <row r="16" customFormat="false" ht="19.5" hidden="false" customHeight="true" outlineLevel="0" collapsed="false">
      <c r="A16" s="133" t="s">
        <v>462</v>
      </c>
      <c r="B16" s="133"/>
      <c r="C16" s="133"/>
      <c r="D16" s="133"/>
      <c r="E16" s="133"/>
    </row>
    <row r="17" customFormat="false" ht="15.75" hidden="false" customHeight="true" outlineLevel="0" collapsed="false">
      <c r="A17" s="134" t="s">
        <v>463</v>
      </c>
      <c r="B17" s="134"/>
      <c r="C17" s="134"/>
      <c r="D17" s="134"/>
      <c r="E17" s="134"/>
    </row>
    <row r="18" customFormat="false" ht="49.5" hidden="false" customHeight="true" outlineLevel="0" collapsed="false">
      <c r="A18" s="108"/>
      <c r="B18" s="108"/>
      <c r="C18" s="108"/>
      <c r="D18" s="108"/>
      <c r="E18" s="108"/>
    </row>
    <row r="20" customFormat="false" ht="19.5" hidden="false" customHeight="true" outlineLevel="0" collapsed="false">
      <c r="A20" s="133" t="s">
        <v>464</v>
      </c>
      <c r="B20" s="133"/>
      <c r="C20" s="133"/>
      <c r="D20" s="133"/>
      <c r="E20" s="133"/>
    </row>
    <row r="21" customFormat="false" ht="15.75" hidden="false" customHeight="true" outlineLevel="0" collapsed="false">
      <c r="A21" s="134" t="s">
        <v>465</v>
      </c>
      <c r="B21" s="134"/>
      <c r="C21" s="134"/>
      <c r="D21" s="134"/>
      <c r="E21" s="134"/>
    </row>
    <row r="22" customFormat="false" ht="49.5" hidden="false" customHeight="true" outlineLevel="0" collapsed="false">
      <c r="A22" s="108"/>
      <c r="B22" s="108"/>
      <c r="C22" s="108"/>
      <c r="D22" s="108"/>
      <c r="E22" s="108"/>
    </row>
    <row r="24" customFormat="false" ht="21.75" hidden="false" customHeight="true" outlineLevel="0" collapsed="false">
      <c r="A24" s="12" t="s">
        <v>466</v>
      </c>
      <c r="B24" s="12"/>
      <c r="C24" s="12"/>
      <c r="D24" s="12"/>
      <c r="E24" s="12"/>
    </row>
    <row r="25" customFormat="false" ht="21.75" hidden="false" customHeight="true" outlineLevel="0" collapsed="false">
      <c r="A25" s="217" t="s">
        <v>467</v>
      </c>
      <c r="B25" s="217"/>
      <c r="C25" s="217"/>
      <c r="D25" s="217"/>
      <c r="E25" s="217"/>
    </row>
    <row r="26" customFormat="false" ht="15.75" hidden="false" customHeight="true" outlineLevel="0" collapsed="false">
      <c r="A26" s="218" t="s">
        <v>468</v>
      </c>
      <c r="B26" s="218"/>
      <c r="C26" s="218"/>
      <c r="D26" s="218"/>
      <c r="E26" s="218"/>
    </row>
    <row r="27" customFormat="false" ht="60" hidden="false" customHeight="true" outlineLevel="0" collapsed="false">
      <c r="A27" s="219"/>
      <c r="B27" s="219"/>
      <c r="C27" s="219"/>
      <c r="D27" s="219"/>
      <c r="E27" s="219"/>
    </row>
    <row r="29" customFormat="false" ht="15" hidden="false" customHeight="true" outlineLevel="0" collapsed="false">
      <c r="A29" s="220" t="s">
        <v>469</v>
      </c>
      <c r="B29" s="220"/>
      <c r="C29" s="220"/>
      <c r="D29" s="220"/>
      <c r="E29" s="220"/>
    </row>
  </sheetData>
  <mergeCells count="20">
    <mergeCell ref="A5:E5"/>
    <mergeCell ref="A7:E7"/>
    <mergeCell ref="C8:D8"/>
    <mergeCell ref="C9:D9"/>
    <mergeCell ref="C10:D10"/>
    <mergeCell ref="C11:D11"/>
    <mergeCell ref="C12:D12"/>
    <mergeCell ref="C13:D13"/>
    <mergeCell ref="A15:E15"/>
    <mergeCell ref="A16:E16"/>
    <mergeCell ref="A17:E17"/>
    <mergeCell ref="A18:E18"/>
    <mergeCell ref="A20:E20"/>
    <mergeCell ref="A21:E21"/>
    <mergeCell ref="A22:E22"/>
    <mergeCell ref="A24:E24"/>
    <mergeCell ref="A25:E25"/>
    <mergeCell ref="A26:E26"/>
    <mergeCell ref="A27:E27"/>
    <mergeCell ref="A29:E29"/>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Margin Curve · Stages&amp;R&amp;9 movewithmomentum.com/freedom</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8"/>
    <col collapsed="false" customWidth="true" hidden="false" outlineLevel="0" max="2" min="2" style="1" width="22"/>
    <col collapsed="false" customWidth="true" hidden="false" outlineLevel="0" max="3" min="3" style="1" width="16"/>
    <col collapsed="false" customWidth="true" hidden="false" outlineLevel="0" max="5" min="5" style="1" width="28"/>
  </cols>
  <sheetData>
    <row r="1" customFormat="false" ht="15" hidden="false" customHeight="true" outlineLevel="0" collapsed="false">
      <c r="A1" s="41" t="s">
        <v>470</v>
      </c>
    </row>
    <row r="2" customFormat="false" ht="21.75" hidden="false" customHeight="true" outlineLevel="0" collapsed="false">
      <c r="A2" s="25" t="s">
        <v>471</v>
      </c>
      <c r="D2" s="44" t="s">
        <v>116</v>
      </c>
      <c r="E2" s="100"/>
    </row>
    <row r="3" customFormat="false" ht="15" hidden="false" customHeight="true" outlineLevel="0" collapsed="false">
      <c r="A3" s="65" t="s">
        <v>472</v>
      </c>
    </row>
    <row r="5" customFormat="false" ht="31.5" hidden="false" customHeight="true" outlineLevel="0" collapsed="false">
      <c r="A5" s="101" t="s">
        <v>473</v>
      </c>
      <c r="B5" s="101"/>
      <c r="C5" s="101"/>
      <c r="D5" s="101"/>
      <c r="E5" s="101"/>
    </row>
    <row r="7" customFormat="false" ht="21.75" hidden="false" customHeight="true" outlineLevel="0" collapsed="false">
      <c r="A7" s="6" t="s">
        <v>474</v>
      </c>
      <c r="B7" s="6"/>
      <c r="C7" s="6"/>
      <c r="D7" s="6"/>
      <c r="E7" s="6"/>
    </row>
    <row r="8" customFormat="false" ht="15" hidden="false" customHeight="true" outlineLevel="0" collapsed="false">
      <c r="A8" s="221" t="s">
        <v>475</v>
      </c>
      <c r="C8" s="221" t="s">
        <v>476</v>
      </c>
    </row>
    <row r="9" customFormat="false" ht="30" hidden="false" customHeight="true" outlineLevel="0" collapsed="false">
      <c r="A9" s="222"/>
      <c r="B9" s="223" t="s">
        <v>289</v>
      </c>
      <c r="C9" s="224" t="str">
        <f aca="false">IF(A9="","",A9+90)</f>
        <v/>
      </c>
    </row>
    <row r="11" customFormat="false" ht="21.75" hidden="false" customHeight="true" outlineLevel="0" collapsed="false">
      <c r="A11" s="12" t="s">
        <v>477</v>
      </c>
      <c r="B11" s="12"/>
      <c r="C11" s="12"/>
      <c r="D11" s="12"/>
      <c r="E11" s="12"/>
    </row>
    <row r="12" customFormat="false" ht="19.5" hidden="false" customHeight="true" outlineLevel="0" collapsed="false">
      <c r="A12" s="225" t="s">
        <v>478</v>
      </c>
      <c r="B12" s="225"/>
      <c r="C12" s="225"/>
      <c r="D12" s="225"/>
      <c r="E12" s="225"/>
    </row>
    <row r="13" customFormat="false" ht="15.75" hidden="false" customHeight="true" outlineLevel="0" collapsed="false">
      <c r="A13" s="226" t="s">
        <v>479</v>
      </c>
      <c r="B13" s="226"/>
      <c r="C13" s="226"/>
      <c r="D13" s="226"/>
      <c r="E13" s="226"/>
    </row>
    <row r="14" customFormat="false" ht="49.5" hidden="false" customHeight="true" outlineLevel="0" collapsed="false">
      <c r="A14" s="108"/>
      <c r="B14" s="108"/>
      <c r="C14" s="108"/>
      <c r="D14" s="108"/>
      <c r="E14" s="108"/>
    </row>
    <row r="16" customFormat="false" ht="19.5" hidden="false" customHeight="true" outlineLevel="0" collapsed="false">
      <c r="A16" s="225" t="s">
        <v>480</v>
      </c>
      <c r="B16" s="225"/>
      <c r="C16" s="225"/>
      <c r="D16" s="225"/>
      <c r="E16" s="225"/>
    </row>
    <row r="17" customFormat="false" ht="15.75" hidden="false" customHeight="true" outlineLevel="0" collapsed="false">
      <c r="A17" s="226" t="s">
        <v>481</v>
      </c>
      <c r="B17" s="226"/>
      <c r="C17" s="226"/>
      <c r="D17" s="226"/>
      <c r="E17" s="226"/>
    </row>
    <row r="18" customFormat="false" ht="49.5" hidden="false" customHeight="true" outlineLevel="0" collapsed="false">
      <c r="A18" s="108"/>
      <c r="B18" s="108"/>
      <c r="C18" s="108"/>
      <c r="D18" s="108"/>
      <c r="E18" s="108"/>
    </row>
    <row r="20" customFormat="false" ht="21.75" hidden="false" customHeight="true" outlineLevel="0" collapsed="false">
      <c r="A20" s="6" t="s">
        <v>482</v>
      </c>
      <c r="B20" s="6"/>
      <c r="C20" s="6"/>
      <c r="D20" s="6"/>
      <c r="E20" s="6"/>
    </row>
    <row r="21" customFormat="false" ht="15" hidden="false" customHeight="true" outlineLevel="0" collapsed="false">
      <c r="A21" s="227" t="s">
        <v>483</v>
      </c>
      <c r="B21" s="227"/>
      <c r="C21" s="227" t="s">
        <v>484</v>
      </c>
      <c r="D21" s="227"/>
    </row>
    <row r="22" customFormat="false" ht="25.5" hidden="false" customHeight="true" outlineLevel="0" collapsed="false">
      <c r="A22" s="138"/>
      <c r="B22" s="138"/>
      <c r="C22" s="138"/>
      <c r="D22" s="138"/>
    </row>
    <row r="24" customFormat="false" ht="18" hidden="false" customHeight="true" outlineLevel="0" collapsed="false">
      <c r="A24" s="135" t="s">
        <v>485</v>
      </c>
      <c r="B24" s="115" t="s">
        <v>486</v>
      </c>
      <c r="C24" s="212" t="s">
        <v>487</v>
      </c>
      <c r="D24" s="212" t="s">
        <v>488</v>
      </c>
      <c r="E24" s="115" t="s">
        <v>489</v>
      </c>
    </row>
    <row r="25" customFormat="false" ht="21.75" hidden="false" customHeight="true" outlineLevel="0" collapsed="false">
      <c r="A25" s="228" t="n">
        <v>1</v>
      </c>
      <c r="B25" s="229" t="str">
        <f aca="false">IF(A9="","",A9 + MOD(5-WEEKDAY(A9,2)+7,7) + 7*0)</f>
        <v/>
      </c>
      <c r="C25" s="230"/>
      <c r="D25" s="230"/>
      <c r="E25" s="231"/>
    </row>
    <row r="26" customFormat="false" ht="21.75" hidden="false" customHeight="true" outlineLevel="0" collapsed="false">
      <c r="A26" s="228" t="n">
        <v>2</v>
      </c>
      <c r="B26" s="229" t="str">
        <f aca="false">IF(A9="","",A9 + MOD(5-WEEKDAY(A9,2)+7,7) + 7*1)</f>
        <v/>
      </c>
      <c r="C26" s="230"/>
      <c r="D26" s="230"/>
      <c r="E26" s="231"/>
    </row>
    <row r="27" customFormat="false" ht="21.75" hidden="false" customHeight="true" outlineLevel="0" collapsed="false">
      <c r="A27" s="228" t="n">
        <v>3</v>
      </c>
      <c r="B27" s="229" t="str">
        <f aca="false">IF(A9="","",A9 + MOD(5-WEEKDAY(A9,2)+7,7) + 7*2)</f>
        <v/>
      </c>
      <c r="C27" s="230"/>
      <c r="D27" s="230"/>
      <c r="E27" s="231"/>
    </row>
    <row r="28" customFormat="false" ht="21.75" hidden="false" customHeight="true" outlineLevel="0" collapsed="false">
      <c r="A28" s="228" t="n">
        <v>4</v>
      </c>
      <c r="B28" s="229" t="str">
        <f aca="false">IF(A9="","",A9 + MOD(5-WEEKDAY(A9,2)+7,7) + 7*3)</f>
        <v/>
      </c>
      <c r="C28" s="230"/>
      <c r="D28" s="230"/>
      <c r="E28" s="231"/>
    </row>
    <row r="29" customFormat="false" ht="21.75" hidden="false" customHeight="true" outlineLevel="0" collapsed="false">
      <c r="A29" s="228" t="n">
        <v>5</v>
      </c>
      <c r="B29" s="229" t="str">
        <f aca="false">IF(A9="","",A9 + MOD(5-WEEKDAY(A9,2)+7,7) + 7*4)</f>
        <v/>
      </c>
      <c r="C29" s="230"/>
      <c r="D29" s="230"/>
      <c r="E29" s="231"/>
    </row>
    <row r="30" customFormat="false" ht="21.75" hidden="false" customHeight="true" outlineLevel="0" collapsed="false">
      <c r="A30" s="228" t="n">
        <v>6</v>
      </c>
      <c r="B30" s="229" t="str">
        <f aca="false">IF(A9="","",A9 + MOD(5-WEEKDAY(A9,2)+7,7) + 7*5)</f>
        <v/>
      </c>
      <c r="C30" s="230"/>
      <c r="D30" s="230"/>
      <c r="E30" s="231"/>
    </row>
    <row r="31" customFormat="false" ht="21.75" hidden="false" customHeight="true" outlineLevel="0" collapsed="false">
      <c r="A31" s="228" t="n">
        <v>7</v>
      </c>
      <c r="B31" s="229" t="str">
        <f aca="false">IF(A9="","",A9 + MOD(5-WEEKDAY(A9,2)+7,7) + 7*6)</f>
        <v/>
      </c>
      <c r="C31" s="230"/>
      <c r="D31" s="230"/>
      <c r="E31" s="231"/>
    </row>
    <row r="32" customFormat="false" ht="21.75" hidden="false" customHeight="true" outlineLevel="0" collapsed="false">
      <c r="A32" s="228" t="n">
        <v>8</v>
      </c>
      <c r="B32" s="229" t="str">
        <f aca="false">IF(A9="","",A9 + MOD(5-WEEKDAY(A9,2)+7,7) + 7*7)</f>
        <v/>
      </c>
      <c r="C32" s="230"/>
      <c r="D32" s="230"/>
      <c r="E32" s="231"/>
    </row>
    <row r="33" customFormat="false" ht="21.75" hidden="false" customHeight="true" outlineLevel="0" collapsed="false">
      <c r="A33" s="228" t="n">
        <v>9</v>
      </c>
      <c r="B33" s="229" t="str">
        <f aca="false">IF(A9="","",A9 + MOD(5-WEEKDAY(A9,2)+7,7) + 7*8)</f>
        <v/>
      </c>
      <c r="C33" s="230"/>
      <c r="D33" s="230"/>
      <c r="E33" s="231"/>
    </row>
    <row r="34" customFormat="false" ht="21.75" hidden="false" customHeight="true" outlineLevel="0" collapsed="false">
      <c r="A34" s="228" t="n">
        <v>10</v>
      </c>
      <c r="B34" s="229" t="str">
        <f aca="false">IF(A9="","",A9 + MOD(5-WEEKDAY(A9,2)+7,7) + 7*9)</f>
        <v/>
      </c>
      <c r="C34" s="230"/>
      <c r="D34" s="230"/>
      <c r="E34" s="231"/>
    </row>
    <row r="35" customFormat="false" ht="21.75" hidden="false" customHeight="true" outlineLevel="0" collapsed="false">
      <c r="A35" s="228" t="n">
        <v>11</v>
      </c>
      <c r="B35" s="229" t="str">
        <f aca="false">IF(A9="","",A9 + MOD(5-WEEKDAY(A9,2)+7,7) + 7*10)</f>
        <v/>
      </c>
      <c r="C35" s="230"/>
      <c r="D35" s="230"/>
      <c r="E35" s="231"/>
    </row>
    <row r="36" customFormat="false" ht="21.75" hidden="false" customHeight="true" outlineLevel="0" collapsed="false">
      <c r="A36" s="228" t="n">
        <v>12</v>
      </c>
      <c r="B36" s="229" t="str">
        <f aca="false">IF(A9="","",A9 + MOD(5-WEEKDAY(A9,2)+7,7) + 7*11)</f>
        <v/>
      </c>
      <c r="C36" s="230"/>
      <c r="D36" s="230"/>
      <c r="E36" s="231"/>
    </row>
    <row r="37" customFormat="false" ht="21.75" hidden="false" customHeight="true" outlineLevel="0" collapsed="false">
      <c r="A37" s="228" t="n">
        <v>13</v>
      </c>
      <c r="B37" s="229" t="str">
        <f aca="false">IF(A9="","",A9 + MOD(5-WEEKDAY(A9,2)+7,7) + 7*12)</f>
        <v/>
      </c>
      <c r="C37" s="230"/>
      <c r="D37" s="230"/>
      <c r="E37" s="231"/>
    </row>
    <row r="38" customFormat="false" ht="25.5" hidden="false" customHeight="true" outlineLevel="0" collapsed="false">
      <c r="A38" s="232" t="s">
        <v>490</v>
      </c>
      <c r="B38" s="233" t="s">
        <v>491</v>
      </c>
      <c r="C38" s="234" t="n">
        <f aca="false">IFERROR(AVERAGEIF(C25:C37,"&lt;&gt;"),0)</f>
        <v>0</v>
      </c>
      <c r="D38" s="234" t="n">
        <f aca="false">IFERROR(AVERAGEIF(D25:D37,"&lt;&gt;"),0)</f>
        <v>0</v>
      </c>
      <c r="E38" s="235"/>
    </row>
    <row r="39" customFormat="false" ht="25.5" hidden="false" customHeight="true" outlineLevel="0" collapsed="false">
      <c r="A39" s="236" t="s">
        <v>492</v>
      </c>
      <c r="B39" s="237" t="s">
        <v>493</v>
      </c>
      <c r="C39" s="238" t="str">
        <f aca="false">IFERROR(IF(AND(C37&lt;&gt;"",C25&lt;&gt;""),C37-C25,""),"")</f>
        <v/>
      </c>
      <c r="D39" s="238" t="str">
        <f aca="false">IFERROR(IF(AND(D37&lt;&gt;"",D25&lt;&gt;""),D37-D25,""),"")</f>
        <v/>
      </c>
      <c r="E39" s="239"/>
    </row>
  </sheetData>
  <mergeCells count="14">
    <mergeCell ref="A5:E5"/>
    <mergeCell ref="A7:E7"/>
    <mergeCell ref="A11:E11"/>
    <mergeCell ref="A12:E12"/>
    <mergeCell ref="A13:E13"/>
    <mergeCell ref="A14:E14"/>
    <mergeCell ref="A16:E16"/>
    <mergeCell ref="A17:E17"/>
    <mergeCell ref="A18:E18"/>
    <mergeCell ref="A20:E20"/>
    <mergeCell ref="A21:B21"/>
    <mergeCell ref="C21:D21"/>
    <mergeCell ref="A22:B22"/>
    <mergeCell ref="C22:D22"/>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90-Day Sprint&amp;R&amp;9 movewithmomentum.com/freedom</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5" min="5" style="1" width="28"/>
  </cols>
  <sheetData>
    <row r="1" customFormat="false" ht="15" hidden="false" customHeight="true" outlineLevel="0" collapsed="false">
      <c r="A1" s="41" t="s">
        <v>494</v>
      </c>
    </row>
    <row r="2" customFormat="false" ht="21.75" hidden="false" customHeight="true" outlineLevel="0" collapsed="false">
      <c r="A2" s="25" t="s">
        <v>495</v>
      </c>
    </row>
    <row r="3" customFormat="false" ht="15" hidden="false" customHeight="true" outlineLevel="0" collapsed="false">
      <c r="A3" s="65" t="s">
        <v>496</v>
      </c>
    </row>
    <row r="5" customFormat="false" ht="21.75" hidden="false" customHeight="true" outlineLevel="0" collapsed="false">
      <c r="A5" s="101" t="s">
        <v>497</v>
      </c>
      <c r="B5" s="101"/>
      <c r="C5" s="101"/>
      <c r="D5" s="101"/>
      <c r="E5" s="101"/>
    </row>
    <row r="7" customFormat="false" ht="21.75" hidden="false" customHeight="true" outlineLevel="0" collapsed="false">
      <c r="A7" s="6" t="s">
        <v>498</v>
      </c>
      <c r="B7" s="6"/>
      <c r="C7" s="6"/>
      <c r="D7" s="6"/>
      <c r="E7" s="6"/>
    </row>
    <row r="8" customFormat="false" ht="18" hidden="false" customHeight="true" outlineLevel="0" collapsed="false">
      <c r="A8" s="240" t="s">
        <v>499</v>
      </c>
      <c r="B8" s="240"/>
      <c r="C8" s="240" t="s">
        <v>500</v>
      </c>
      <c r="D8" s="240"/>
      <c r="E8" s="241" t="s">
        <v>501</v>
      </c>
    </row>
    <row r="9" customFormat="false" ht="30" hidden="false" customHeight="true" outlineLevel="0" collapsed="false">
      <c r="A9" s="138"/>
      <c r="B9" s="138"/>
      <c r="C9" s="138"/>
      <c r="D9" s="138"/>
      <c r="E9" s="138"/>
    </row>
    <row r="11" customFormat="false" ht="21.75" hidden="false" customHeight="true" outlineLevel="0" collapsed="false">
      <c r="A11" s="6" t="s">
        <v>502</v>
      </c>
      <c r="B11" s="6"/>
      <c r="C11" s="6"/>
      <c r="D11" s="6"/>
      <c r="E11" s="6"/>
    </row>
    <row r="12" customFormat="false" ht="18" hidden="false" customHeight="true" outlineLevel="0" collapsed="false">
      <c r="A12" s="227" t="s">
        <v>503</v>
      </c>
      <c r="B12" s="227"/>
      <c r="C12" s="227" t="s">
        <v>504</v>
      </c>
      <c r="D12" s="227"/>
      <c r="E12" s="221" t="s">
        <v>505</v>
      </c>
    </row>
    <row r="13" customFormat="false" ht="13.5" hidden="false" customHeight="true" outlineLevel="0" collapsed="false">
      <c r="A13" s="242" t="s">
        <v>506</v>
      </c>
      <c r="B13" s="242"/>
      <c r="C13" s="242" t="s">
        <v>506</v>
      </c>
      <c r="D13" s="242"/>
      <c r="E13" s="152" t="s">
        <v>506</v>
      </c>
    </row>
    <row r="14" customFormat="false" ht="30" hidden="false" customHeight="true" outlineLevel="0" collapsed="false">
      <c r="A14" s="138"/>
      <c r="B14" s="138"/>
      <c r="C14" s="138"/>
      <c r="D14" s="138"/>
      <c r="E14" s="138"/>
    </row>
    <row r="16" customFormat="false" ht="18" hidden="false" customHeight="true" outlineLevel="0" collapsed="false">
      <c r="A16" s="227" t="s">
        <v>507</v>
      </c>
      <c r="B16" s="227"/>
      <c r="C16" s="227"/>
      <c r="D16" s="227"/>
      <c r="E16" s="227"/>
    </row>
    <row r="17" customFormat="false" ht="13.5" hidden="false" customHeight="true" outlineLevel="0" collapsed="false">
      <c r="A17" s="242" t="s">
        <v>508</v>
      </c>
      <c r="B17" s="242"/>
      <c r="C17" s="242"/>
      <c r="D17" s="242"/>
      <c r="E17" s="242"/>
    </row>
    <row r="18" customFormat="false" ht="25.5" hidden="false" customHeight="true" outlineLevel="0" collapsed="false">
      <c r="A18" s="243"/>
      <c r="B18" s="243"/>
      <c r="C18" s="243"/>
      <c r="D18" s="243"/>
      <c r="E18" s="243"/>
    </row>
    <row r="20" customFormat="false" ht="21.75" hidden="false" customHeight="true" outlineLevel="0" collapsed="false">
      <c r="A20" s="12" t="s">
        <v>509</v>
      </c>
      <c r="B20" s="12"/>
      <c r="C20" s="12"/>
      <c r="D20" s="12"/>
      <c r="E20" s="12"/>
    </row>
    <row r="21" customFormat="false" ht="19.5" hidden="false" customHeight="true" outlineLevel="0" collapsed="false">
      <c r="A21" s="225" t="s">
        <v>510</v>
      </c>
      <c r="B21" s="225"/>
      <c r="C21" s="225"/>
      <c r="D21" s="225"/>
      <c r="E21" s="225"/>
    </row>
    <row r="22" customFormat="false" ht="15.75" hidden="false" customHeight="true" outlineLevel="0" collapsed="false">
      <c r="A22" s="244" t="s">
        <v>511</v>
      </c>
      <c r="B22" s="244"/>
      <c r="C22" s="244"/>
      <c r="D22" s="244"/>
      <c r="E22" s="244"/>
    </row>
    <row r="23" customFormat="false" ht="49.5" hidden="false" customHeight="true" outlineLevel="0" collapsed="false">
      <c r="A23" s="108"/>
      <c r="B23" s="108"/>
      <c r="C23" s="108"/>
      <c r="D23" s="108"/>
      <c r="E23" s="108"/>
    </row>
    <row r="25" customFormat="false" ht="19.5" hidden="false" customHeight="true" outlineLevel="0" collapsed="false">
      <c r="A25" s="225" t="s">
        <v>512</v>
      </c>
      <c r="B25" s="225"/>
      <c r="C25" s="225"/>
      <c r="D25" s="225"/>
      <c r="E25" s="225"/>
    </row>
    <row r="26" customFormat="false" ht="15.75" hidden="false" customHeight="true" outlineLevel="0" collapsed="false">
      <c r="A26" s="244" t="s">
        <v>513</v>
      </c>
      <c r="B26" s="244"/>
      <c r="C26" s="244"/>
      <c r="D26" s="244"/>
      <c r="E26" s="244"/>
    </row>
    <row r="27" customFormat="false" ht="49.5" hidden="false" customHeight="true" outlineLevel="0" collapsed="false">
      <c r="A27" s="108"/>
      <c r="B27" s="108"/>
      <c r="C27" s="108"/>
      <c r="D27" s="108"/>
      <c r="E27" s="108"/>
    </row>
    <row r="29" customFormat="false" ht="19.5" hidden="false" customHeight="true" outlineLevel="0" collapsed="false">
      <c r="A29" s="225" t="s">
        <v>514</v>
      </c>
      <c r="B29" s="225"/>
      <c r="C29" s="225"/>
      <c r="D29" s="225"/>
      <c r="E29" s="225"/>
    </row>
    <row r="30" customFormat="false" ht="15.75" hidden="false" customHeight="true" outlineLevel="0" collapsed="false">
      <c r="A30" s="244" t="s">
        <v>515</v>
      </c>
      <c r="B30" s="244"/>
      <c r="C30" s="244"/>
      <c r="D30" s="244"/>
      <c r="E30" s="244"/>
    </row>
    <row r="31" customFormat="false" ht="49.5" hidden="false" customHeight="true" outlineLevel="0" collapsed="false">
      <c r="A31" s="108"/>
      <c r="B31" s="108"/>
      <c r="C31" s="108"/>
      <c r="D31" s="108"/>
      <c r="E31" s="108"/>
    </row>
    <row r="33" customFormat="false" ht="24" hidden="false" customHeight="true" outlineLevel="0" collapsed="false">
      <c r="A33" s="40" t="s">
        <v>516</v>
      </c>
      <c r="B33" s="40"/>
      <c r="C33" s="40"/>
      <c r="D33" s="40"/>
      <c r="E33" s="40"/>
    </row>
  </sheetData>
  <mergeCells count="27">
    <mergeCell ref="A5:E5"/>
    <mergeCell ref="A7:E7"/>
    <mergeCell ref="A8:B8"/>
    <mergeCell ref="C8:D8"/>
    <mergeCell ref="A9:B9"/>
    <mergeCell ref="C9:D9"/>
    <mergeCell ref="A11:E11"/>
    <mergeCell ref="A12:B12"/>
    <mergeCell ref="C12:D12"/>
    <mergeCell ref="A13:B13"/>
    <mergeCell ref="C13:D13"/>
    <mergeCell ref="A14:B14"/>
    <mergeCell ref="C14:D14"/>
    <mergeCell ref="A16:E16"/>
    <mergeCell ref="A17:E17"/>
    <mergeCell ref="A18:E18"/>
    <mergeCell ref="A20:E20"/>
    <mergeCell ref="A21:E21"/>
    <mergeCell ref="A22:E22"/>
    <mergeCell ref="A23:E23"/>
    <mergeCell ref="A25:E25"/>
    <mergeCell ref="A26:E26"/>
    <mergeCell ref="A27:E27"/>
    <mergeCell ref="A29:E29"/>
    <mergeCell ref="A30:E30"/>
    <mergeCell ref="A31:E31"/>
    <mergeCell ref="A33:E33"/>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90-Day Sprint · Review&amp;R&amp;9 movewithmomentum.com/freedom</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2" min="2" style="1" width="20"/>
    <col collapsed="false" customWidth="true" hidden="false" outlineLevel="0" max="4" min="4" style="1" width="22"/>
    <col collapsed="false" customWidth="true" hidden="false" outlineLevel="0" max="5" min="5" style="1" width="18"/>
  </cols>
  <sheetData>
    <row r="1" customFormat="false" ht="15" hidden="false" customHeight="true" outlineLevel="0" collapsed="false">
      <c r="A1" s="41" t="s">
        <v>517</v>
      </c>
    </row>
    <row r="2" customFormat="false" ht="21.75" hidden="false" customHeight="true" outlineLevel="0" collapsed="false">
      <c r="A2" s="25" t="s">
        <v>46</v>
      </c>
      <c r="D2" s="44" t="s">
        <v>518</v>
      </c>
      <c r="E2" s="245"/>
    </row>
    <row r="3" customFormat="false" ht="15" hidden="false" customHeight="true" outlineLevel="0" collapsed="false">
      <c r="A3" s="65" t="s">
        <v>519</v>
      </c>
      <c r="D3" s="44" t="s">
        <v>162</v>
      </c>
      <c r="E3" s="245"/>
    </row>
    <row r="5" customFormat="false" ht="31.5" hidden="false" customHeight="true" outlineLevel="0" collapsed="false">
      <c r="A5" s="101" t="s">
        <v>520</v>
      </c>
      <c r="B5" s="101"/>
      <c r="C5" s="101"/>
      <c r="D5" s="101"/>
      <c r="E5" s="101"/>
    </row>
    <row r="7" customFormat="false" ht="21.75" hidden="false" customHeight="true" outlineLevel="0" collapsed="false">
      <c r="A7" s="6" t="s">
        <v>521</v>
      </c>
      <c r="B7" s="6"/>
      <c r="C7" s="6"/>
      <c r="D7" s="6"/>
      <c r="E7" s="6"/>
    </row>
    <row r="8" customFormat="false" ht="25.5" hidden="false" customHeight="true" outlineLevel="0" collapsed="false">
      <c r="A8" s="228" t="s">
        <v>522</v>
      </c>
      <c r="B8" s="246" t="s">
        <v>523</v>
      </c>
      <c r="C8" s="246"/>
      <c r="D8" s="247" t="s">
        <v>524</v>
      </c>
      <c r="E8" s="248"/>
    </row>
    <row r="9" customFormat="false" ht="25.5" hidden="false" customHeight="true" outlineLevel="0" collapsed="false">
      <c r="A9" s="228" t="s">
        <v>525</v>
      </c>
      <c r="B9" s="246" t="s">
        <v>526</v>
      </c>
      <c r="C9" s="246"/>
      <c r="D9" s="247" t="s">
        <v>527</v>
      </c>
      <c r="E9" s="248"/>
    </row>
    <row r="10" customFormat="false" ht="25.5" hidden="false" customHeight="true" outlineLevel="0" collapsed="false">
      <c r="A10" s="228" t="s">
        <v>528</v>
      </c>
      <c r="B10" s="246" t="s">
        <v>529</v>
      </c>
      <c r="C10" s="246"/>
      <c r="D10" s="247" t="s">
        <v>530</v>
      </c>
      <c r="E10" s="248"/>
    </row>
    <row r="11" customFormat="false" ht="25.5" hidden="false" customHeight="true" outlineLevel="0" collapsed="false">
      <c r="A11" s="228" t="s">
        <v>531</v>
      </c>
      <c r="B11" s="246" t="s">
        <v>532</v>
      </c>
      <c r="C11" s="246"/>
      <c r="D11" s="247" t="s">
        <v>533</v>
      </c>
      <c r="E11" s="249"/>
    </row>
    <row r="13" customFormat="false" ht="19.5" hidden="false" customHeight="true" outlineLevel="0" collapsed="false">
      <c r="A13" s="164" t="s">
        <v>534</v>
      </c>
      <c r="B13" s="164"/>
      <c r="C13" s="164"/>
      <c r="D13" s="164"/>
      <c r="E13" s="164"/>
    </row>
    <row r="14" customFormat="false" ht="30" hidden="false" customHeight="true" outlineLevel="0" collapsed="false">
      <c r="A14" s="250" t="s">
        <v>535</v>
      </c>
      <c r="B14" s="250"/>
      <c r="C14" s="250"/>
      <c r="D14" s="250"/>
      <c r="E14" s="250"/>
    </row>
    <row r="16" customFormat="false" ht="21.75" hidden="false" customHeight="true" outlineLevel="0" collapsed="false">
      <c r="A16" s="12" t="s">
        <v>536</v>
      </c>
      <c r="B16" s="12"/>
      <c r="C16" s="12"/>
      <c r="D16" s="12"/>
      <c r="E16" s="12"/>
    </row>
    <row r="17" customFormat="false" ht="18" hidden="false" customHeight="true" outlineLevel="0" collapsed="false">
      <c r="A17" s="115" t="s">
        <v>537</v>
      </c>
      <c r="B17" s="115" t="s">
        <v>538</v>
      </c>
      <c r="C17" s="115"/>
      <c r="D17" s="115" t="s">
        <v>539</v>
      </c>
      <c r="E17" s="115"/>
    </row>
    <row r="18" customFormat="false" ht="60" hidden="false" customHeight="true" outlineLevel="0" collapsed="false">
      <c r="A18" s="251" t="s">
        <v>540</v>
      </c>
      <c r="B18" s="252" t="s">
        <v>541</v>
      </c>
      <c r="C18" s="252"/>
      <c r="D18" s="253"/>
      <c r="E18" s="253"/>
    </row>
    <row r="19" customFormat="false" ht="60" hidden="false" customHeight="true" outlineLevel="0" collapsed="false">
      <c r="A19" s="251" t="s">
        <v>542</v>
      </c>
      <c r="B19" s="252" t="s">
        <v>543</v>
      </c>
      <c r="C19" s="252"/>
      <c r="D19" s="253"/>
      <c r="E19" s="253"/>
    </row>
    <row r="20" customFormat="false" ht="60" hidden="false" customHeight="true" outlineLevel="0" collapsed="false">
      <c r="A20" s="251" t="s">
        <v>544</v>
      </c>
      <c r="B20" s="252" t="s">
        <v>545</v>
      </c>
      <c r="C20" s="252"/>
      <c r="D20" s="253"/>
      <c r="E20" s="253"/>
    </row>
    <row r="21" customFormat="false" ht="60" hidden="false" customHeight="true" outlineLevel="0" collapsed="false">
      <c r="A21" s="251" t="s">
        <v>546</v>
      </c>
      <c r="B21" s="252" t="s">
        <v>547</v>
      </c>
      <c r="C21" s="252"/>
      <c r="D21" s="253"/>
      <c r="E21" s="253"/>
    </row>
    <row r="23" customFormat="false" ht="21.75" hidden="false" customHeight="true" outlineLevel="0" collapsed="false">
      <c r="A23" s="6" t="s">
        <v>548</v>
      </c>
      <c r="B23" s="6"/>
      <c r="C23" s="6"/>
      <c r="D23" s="6"/>
      <c r="E23" s="6"/>
    </row>
    <row r="24" customFormat="false" ht="24" hidden="false" customHeight="true" outlineLevel="0" collapsed="false">
      <c r="A24" s="133" t="s">
        <v>549</v>
      </c>
      <c r="B24" s="133"/>
      <c r="C24" s="133"/>
      <c r="D24" s="254" t="s">
        <v>550</v>
      </c>
      <c r="E24" s="249" t="n">
        <v>0.3</v>
      </c>
    </row>
    <row r="25" customFormat="false" ht="24" hidden="false" customHeight="true" outlineLevel="0" collapsed="false">
      <c r="A25" s="133" t="s">
        <v>551</v>
      </c>
      <c r="B25" s="133"/>
      <c r="C25" s="133"/>
      <c r="D25" s="254" t="s">
        <v>552</v>
      </c>
      <c r="E25" s="255" t="n">
        <v>6</v>
      </c>
    </row>
    <row r="26" customFormat="false" ht="24" hidden="false" customHeight="true" outlineLevel="0" collapsed="false">
      <c r="A26" s="133" t="s">
        <v>553</v>
      </c>
      <c r="B26" s="133"/>
      <c r="C26" s="133"/>
      <c r="D26" s="254" t="s">
        <v>554</v>
      </c>
      <c r="E26" s="249" t="n">
        <v>0.4</v>
      </c>
    </row>
    <row r="28" customFormat="false" ht="19.5" hidden="false" customHeight="true" outlineLevel="0" collapsed="false">
      <c r="A28" s="164" t="s">
        <v>555</v>
      </c>
      <c r="B28" s="164"/>
      <c r="C28" s="164"/>
      <c r="D28" s="164"/>
      <c r="E28" s="164"/>
    </row>
    <row r="29" customFormat="false" ht="24" hidden="false" customHeight="true" outlineLevel="0" collapsed="false">
      <c r="A29" s="225" t="s">
        <v>556</v>
      </c>
      <c r="B29" s="225"/>
      <c r="C29" s="225"/>
      <c r="D29" s="256" t="str">
        <f aca="false">IF(E26&lt;=0.22,"YES — in the zone",IF(E26&lt;=0.4,"Close — tighten further","NO — too high"))</f>
        <v>Close — tighten further</v>
      </c>
      <c r="E29" s="256"/>
    </row>
    <row r="30" customFormat="false" ht="24" hidden="false" customHeight="true" outlineLevel="0" collapsed="false">
      <c r="A30" s="225" t="s">
        <v>557</v>
      </c>
      <c r="B30" s="225"/>
      <c r="C30" s="225"/>
      <c r="D30" s="256" t="str">
        <f aca="false">IF(E25&gt;=6,"COMFORTABLE",IF(E25&gt;=3,"OK","CRITICAL — build reserves"))</f>
        <v>COMFORTABLE</v>
      </c>
      <c r="E30" s="256"/>
    </row>
    <row r="31" customFormat="false" ht="24" hidden="false" customHeight="true" outlineLevel="0" collapsed="false">
      <c r="A31" s="225" t="s">
        <v>558</v>
      </c>
      <c r="B31" s="225"/>
      <c r="C31" s="225"/>
      <c r="D31" s="256" t="str">
        <f aca="false">IF(E24&gt;=0.5,"ON TARGET",IF(E24&gt;=0.25,"Building","LOW — increase reinvestment"))</f>
        <v>Building</v>
      </c>
      <c r="E31" s="256"/>
    </row>
  </sheetData>
  <mergeCells count="30">
    <mergeCell ref="A5:E5"/>
    <mergeCell ref="A7:E7"/>
    <mergeCell ref="B8:C8"/>
    <mergeCell ref="B9:C9"/>
    <mergeCell ref="B10:C10"/>
    <mergeCell ref="B11:C11"/>
    <mergeCell ref="A13:E13"/>
    <mergeCell ref="A14:E14"/>
    <mergeCell ref="A16:E16"/>
    <mergeCell ref="B17:C17"/>
    <mergeCell ref="D17:E17"/>
    <mergeCell ref="B18:C18"/>
    <mergeCell ref="D18:E18"/>
    <mergeCell ref="B19:C19"/>
    <mergeCell ref="D19:E19"/>
    <mergeCell ref="B20:C20"/>
    <mergeCell ref="D20:E20"/>
    <mergeCell ref="B21:C21"/>
    <mergeCell ref="D21:E21"/>
    <mergeCell ref="A23:E23"/>
    <mergeCell ref="A24:C24"/>
    <mergeCell ref="A25:C25"/>
    <mergeCell ref="A26:C26"/>
    <mergeCell ref="A28:E28"/>
    <mergeCell ref="A29:C29"/>
    <mergeCell ref="D29:E29"/>
    <mergeCell ref="A30:C30"/>
    <mergeCell ref="D30:E30"/>
    <mergeCell ref="A31:C31"/>
    <mergeCell ref="D31:E31"/>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Capital Architecture&amp;R&amp;9 movewithmomentum.com/freedom</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8"/>
    <col collapsed="false" customWidth="true" hidden="false" outlineLevel="0" max="2" min="2" style="1" width="22"/>
    <col collapsed="false" customWidth="true" hidden="false" outlineLevel="0" max="3" min="3" style="1" width="16"/>
    <col collapsed="false" customWidth="true" hidden="false" outlineLevel="0" max="4" min="4" style="1" width="22"/>
    <col collapsed="false" customWidth="true" hidden="false" outlineLevel="0" max="5" min="5" style="1" width="18"/>
  </cols>
  <sheetData>
    <row r="1" customFormat="false" ht="15" hidden="false" customHeight="true" outlineLevel="0" collapsed="false">
      <c r="A1" s="41" t="s">
        <v>559</v>
      </c>
    </row>
    <row r="2" customFormat="false" ht="21.75" hidden="false" customHeight="true" outlineLevel="0" collapsed="false">
      <c r="A2" s="25" t="s">
        <v>560</v>
      </c>
    </row>
    <row r="3" customFormat="false" ht="15" hidden="false" customHeight="true" outlineLevel="0" collapsed="false">
      <c r="A3" s="65" t="s">
        <v>561</v>
      </c>
    </row>
    <row r="5" customFormat="false" ht="31.5" hidden="false" customHeight="true" outlineLevel="0" collapsed="false">
      <c r="A5" s="101" t="s">
        <v>562</v>
      </c>
      <c r="B5" s="101"/>
      <c r="C5" s="101"/>
      <c r="D5" s="101"/>
      <c r="E5" s="101"/>
    </row>
    <row r="7" customFormat="false" ht="21.75" hidden="false" customHeight="true" outlineLevel="0" collapsed="false">
      <c r="A7" s="6" t="s">
        <v>563</v>
      </c>
      <c r="B7" s="6"/>
      <c r="C7" s="6"/>
      <c r="D7" s="6"/>
      <c r="E7" s="6"/>
    </row>
    <row r="8" customFormat="false" ht="18" hidden="false" customHeight="true" outlineLevel="0" collapsed="false">
      <c r="A8" s="257" t="s">
        <v>564</v>
      </c>
      <c r="B8" s="257"/>
      <c r="C8" s="257"/>
      <c r="D8" s="257"/>
      <c r="E8" s="257"/>
    </row>
    <row r="9" customFormat="false" ht="24" hidden="false" customHeight="true" outlineLevel="0" collapsed="false">
      <c r="A9" s="213" t="s">
        <v>445</v>
      </c>
      <c r="B9" s="258" t="s">
        <v>565</v>
      </c>
      <c r="C9" s="258"/>
      <c r="D9" s="259" t="s">
        <v>566</v>
      </c>
      <c r="E9" s="259"/>
    </row>
    <row r="10" customFormat="false" ht="24" hidden="false" customHeight="true" outlineLevel="0" collapsed="false">
      <c r="A10" s="213" t="s">
        <v>445</v>
      </c>
      <c r="B10" s="258" t="s">
        <v>567</v>
      </c>
      <c r="C10" s="258"/>
      <c r="D10" s="259" t="s">
        <v>568</v>
      </c>
      <c r="E10" s="259"/>
    </row>
    <row r="11" customFormat="false" ht="24" hidden="false" customHeight="true" outlineLevel="0" collapsed="false">
      <c r="A11" s="213" t="s">
        <v>445</v>
      </c>
      <c r="B11" s="258" t="s">
        <v>569</v>
      </c>
      <c r="C11" s="258"/>
      <c r="D11" s="259" t="s">
        <v>570</v>
      </c>
      <c r="E11" s="259"/>
    </row>
    <row r="12" customFormat="false" ht="24" hidden="false" customHeight="true" outlineLevel="0" collapsed="false">
      <c r="A12" s="213" t="s">
        <v>445</v>
      </c>
      <c r="B12" s="258" t="s">
        <v>571</v>
      </c>
      <c r="C12" s="258"/>
      <c r="D12" s="259" t="s">
        <v>572</v>
      </c>
      <c r="E12" s="259"/>
    </row>
    <row r="13" customFormat="false" ht="24" hidden="false" customHeight="true" outlineLevel="0" collapsed="false">
      <c r="A13" s="213" t="s">
        <v>445</v>
      </c>
      <c r="B13" s="258" t="s">
        <v>573</v>
      </c>
      <c r="C13" s="258"/>
      <c r="D13" s="259" t="s">
        <v>574</v>
      </c>
      <c r="E13" s="259"/>
    </row>
    <row r="14" customFormat="false" ht="24" hidden="false" customHeight="true" outlineLevel="0" collapsed="false">
      <c r="A14" s="213" t="s">
        <v>445</v>
      </c>
      <c r="B14" s="258" t="s">
        <v>575</v>
      </c>
      <c r="C14" s="258"/>
      <c r="D14" s="259" t="s">
        <v>576</v>
      </c>
      <c r="E14" s="259"/>
    </row>
    <row r="16" customFormat="false" ht="21.75" hidden="false" customHeight="true" outlineLevel="0" collapsed="false">
      <c r="A16" s="133" t="s">
        <v>577</v>
      </c>
      <c r="B16" s="133"/>
      <c r="C16" s="133"/>
      <c r="D16" s="133"/>
      <c r="E16" s="133"/>
    </row>
    <row r="17" customFormat="false" ht="49.5" hidden="false" customHeight="true" outlineLevel="0" collapsed="false">
      <c r="A17" s="260"/>
      <c r="B17" s="260"/>
      <c r="C17" s="260"/>
      <c r="D17" s="260"/>
      <c r="E17" s="260"/>
    </row>
    <row r="19" customFormat="false" ht="21.75" hidden="false" customHeight="true" outlineLevel="0" collapsed="false">
      <c r="A19" s="12" t="s">
        <v>578</v>
      </c>
      <c r="B19" s="12"/>
      <c r="C19" s="12"/>
      <c r="D19" s="12"/>
      <c r="E19" s="12"/>
    </row>
    <row r="20" customFormat="false" ht="21.75" hidden="false" customHeight="true" outlineLevel="0" collapsed="false">
      <c r="A20" s="250" t="s">
        <v>579</v>
      </c>
      <c r="B20" s="250"/>
      <c r="C20" s="250"/>
      <c r="D20" s="250"/>
      <c r="E20" s="250"/>
    </row>
    <row r="21" customFormat="false" ht="25.5" hidden="false" customHeight="true" outlineLevel="0" collapsed="false">
      <c r="A21" s="261" t="s">
        <v>445</v>
      </c>
      <c r="B21" s="262" t="s">
        <v>580</v>
      </c>
      <c r="C21" s="262"/>
      <c r="D21" s="263" t="s">
        <v>581</v>
      </c>
      <c r="E21" s="263"/>
    </row>
    <row r="22" customFormat="false" ht="25.5" hidden="false" customHeight="true" outlineLevel="0" collapsed="false">
      <c r="A22" s="261" t="s">
        <v>445</v>
      </c>
      <c r="B22" s="262" t="s">
        <v>582</v>
      </c>
      <c r="C22" s="262"/>
      <c r="D22" s="263" t="s">
        <v>583</v>
      </c>
      <c r="E22" s="263"/>
    </row>
    <row r="23" customFormat="false" ht="25.5" hidden="false" customHeight="true" outlineLevel="0" collapsed="false">
      <c r="A23" s="261" t="s">
        <v>445</v>
      </c>
      <c r="B23" s="262" t="s">
        <v>584</v>
      </c>
      <c r="C23" s="262"/>
      <c r="D23" s="263" t="s">
        <v>585</v>
      </c>
      <c r="E23" s="263"/>
    </row>
    <row r="24" customFormat="false" ht="25.5" hidden="false" customHeight="true" outlineLevel="0" collapsed="false">
      <c r="A24" s="261" t="s">
        <v>445</v>
      </c>
      <c r="B24" s="262" t="s">
        <v>586</v>
      </c>
      <c r="C24" s="262"/>
      <c r="D24" s="263" t="s">
        <v>587</v>
      </c>
      <c r="E24" s="263"/>
    </row>
    <row r="26" customFormat="false" ht="21.75" hidden="false" customHeight="true" outlineLevel="0" collapsed="false">
      <c r="A26" s="133" t="s">
        <v>588</v>
      </c>
      <c r="B26" s="133"/>
      <c r="C26" s="133"/>
      <c r="D26" s="133"/>
      <c r="E26" s="133"/>
    </row>
    <row r="27" customFormat="false" ht="60" hidden="false" customHeight="true" outlineLevel="0" collapsed="false">
      <c r="A27" s="260"/>
      <c r="B27" s="260"/>
      <c r="C27" s="260"/>
      <c r="D27" s="260"/>
      <c r="E27" s="260"/>
    </row>
  </sheetData>
  <mergeCells count="29">
    <mergeCell ref="A5:E5"/>
    <mergeCell ref="A7:E7"/>
    <mergeCell ref="A8:E8"/>
    <mergeCell ref="B9:C9"/>
    <mergeCell ref="D9:E9"/>
    <mergeCell ref="B10:C10"/>
    <mergeCell ref="D10:E10"/>
    <mergeCell ref="B11:C11"/>
    <mergeCell ref="D11:E11"/>
    <mergeCell ref="B12:C12"/>
    <mergeCell ref="D12:E12"/>
    <mergeCell ref="B13:C13"/>
    <mergeCell ref="D13:E13"/>
    <mergeCell ref="B14:C14"/>
    <mergeCell ref="D14:E14"/>
    <mergeCell ref="A16:E16"/>
    <mergeCell ref="A17:E17"/>
    <mergeCell ref="A19:E19"/>
    <mergeCell ref="A20:E20"/>
    <mergeCell ref="B21:C21"/>
    <mergeCell ref="D21:E21"/>
    <mergeCell ref="B22:C22"/>
    <mergeCell ref="D22:E22"/>
    <mergeCell ref="B23:C23"/>
    <mergeCell ref="D23:E23"/>
    <mergeCell ref="B24:C24"/>
    <mergeCell ref="D24:E24"/>
    <mergeCell ref="A26:E26"/>
    <mergeCell ref="A27:E27"/>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Capital Architecture · Time Diligence&amp;R&amp;9 movewithmomentum.com/freedom</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8"/>
    <col collapsed="false" customWidth="true" hidden="false" outlineLevel="0" max="2" min="2" style="1" width="22"/>
    <col collapsed="false" customWidth="true" hidden="false" outlineLevel="0" max="3" min="3" style="1" width="18"/>
    <col collapsed="false" customWidth="true" hidden="false" outlineLevel="0" max="4" min="4" style="1" width="22"/>
    <col collapsed="false" customWidth="true" hidden="false" outlineLevel="0" max="5" min="5" style="1" width="18"/>
  </cols>
  <sheetData>
    <row r="1" customFormat="false" ht="15" hidden="false" customHeight="true" outlineLevel="0" collapsed="false">
      <c r="A1" s="41" t="s">
        <v>589</v>
      </c>
    </row>
    <row r="2" customFormat="false" ht="21.75" hidden="false" customHeight="true" outlineLevel="0" collapsed="false">
      <c r="A2" s="25" t="s">
        <v>590</v>
      </c>
    </row>
    <row r="3" customFormat="false" ht="15" hidden="false" customHeight="true" outlineLevel="0" collapsed="false">
      <c r="A3" s="65" t="s">
        <v>591</v>
      </c>
    </row>
    <row r="5" customFormat="false" ht="31.5" hidden="false" customHeight="true" outlineLevel="0" collapsed="false">
      <c r="A5" s="101" t="s">
        <v>592</v>
      </c>
      <c r="B5" s="101"/>
      <c r="C5" s="101"/>
      <c r="D5" s="101"/>
      <c r="E5" s="101"/>
    </row>
    <row r="7" customFormat="false" ht="21.75" hidden="false" customHeight="true" outlineLevel="0" collapsed="false">
      <c r="A7" s="6" t="s">
        <v>593</v>
      </c>
      <c r="B7" s="6"/>
      <c r="C7" s="6"/>
      <c r="D7" s="6"/>
      <c r="E7" s="6"/>
    </row>
    <row r="8" customFormat="false" ht="30" hidden="false" customHeight="true" outlineLevel="0" collapsed="false">
      <c r="A8" s="213" t="s">
        <v>445</v>
      </c>
      <c r="B8" s="264" t="s">
        <v>594</v>
      </c>
      <c r="C8" s="264"/>
      <c r="D8" s="259" t="s">
        <v>595</v>
      </c>
      <c r="E8" s="259"/>
    </row>
    <row r="9" customFormat="false" ht="30" hidden="false" customHeight="true" outlineLevel="0" collapsed="false">
      <c r="A9" s="213" t="s">
        <v>445</v>
      </c>
      <c r="B9" s="264" t="s">
        <v>596</v>
      </c>
      <c r="C9" s="264"/>
      <c r="D9" s="259" t="s">
        <v>597</v>
      </c>
      <c r="E9" s="259"/>
    </row>
    <row r="10" customFormat="false" ht="30" hidden="false" customHeight="true" outlineLevel="0" collapsed="false">
      <c r="A10" s="213" t="s">
        <v>445</v>
      </c>
      <c r="B10" s="264" t="s">
        <v>598</v>
      </c>
      <c r="C10" s="264"/>
      <c r="D10" s="259" t="s">
        <v>599</v>
      </c>
      <c r="E10" s="259"/>
    </row>
    <row r="11" customFormat="false" ht="30" hidden="false" customHeight="true" outlineLevel="0" collapsed="false">
      <c r="A11" s="213" t="s">
        <v>445</v>
      </c>
      <c r="B11" s="264" t="s">
        <v>600</v>
      </c>
      <c r="C11" s="264"/>
      <c r="D11" s="259" t="s">
        <v>601</v>
      </c>
      <c r="E11" s="259"/>
    </row>
    <row r="13" customFormat="false" ht="21.75" hidden="false" customHeight="true" outlineLevel="0" collapsed="false">
      <c r="A13" s="12" t="s">
        <v>602</v>
      </c>
      <c r="B13" s="12"/>
      <c r="C13" s="12"/>
      <c r="D13" s="12"/>
      <c r="E13" s="12"/>
    </row>
    <row r="14" customFormat="false" ht="19.5" hidden="false" customHeight="true" outlineLevel="0" collapsed="false">
      <c r="A14" s="225" t="s">
        <v>603</v>
      </c>
      <c r="B14" s="225"/>
      <c r="C14" s="225"/>
      <c r="D14" s="225"/>
      <c r="E14" s="225"/>
    </row>
    <row r="15" customFormat="false" ht="15.75" hidden="false" customHeight="true" outlineLevel="0" collapsed="false">
      <c r="A15" s="265" t="s">
        <v>604</v>
      </c>
      <c r="B15" s="265"/>
      <c r="C15" s="265"/>
      <c r="D15" s="265"/>
      <c r="E15" s="265"/>
    </row>
    <row r="16" customFormat="false" ht="60" hidden="false" customHeight="true" outlineLevel="0" collapsed="false">
      <c r="A16" s="260"/>
      <c r="B16" s="260"/>
      <c r="C16" s="260"/>
      <c r="D16" s="260"/>
      <c r="E16" s="260"/>
    </row>
    <row r="18" customFormat="false" ht="19.5" hidden="false" customHeight="true" outlineLevel="0" collapsed="false">
      <c r="A18" s="225" t="s">
        <v>605</v>
      </c>
      <c r="B18" s="225"/>
      <c r="C18" s="225"/>
      <c r="D18" s="225"/>
      <c r="E18" s="225"/>
    </row>
    <row r="19" customFormat="false" ht="15.75" hidden="false" customHeight="true" outlineLevel="0" collapsed="false">
      <c r="A19" s="265" t="s">
        <v>606</v>
      </c>
      <c r="B19" s="265"/>
      <c r="C19" s="265"/>
      <c r="D19" s="265"/>
      <c r="E19" s="265"/>
    </row>
    <row r="20" customFormat="false" ht="49.5" hidden="false" customHeight="true" outlineLevel="0" collapsed="false">
      <c r="A20" s="260"/>
      <c r="B20" s="260"/>
      <c r="C20" s="260"/>
      <c r="D20" s="260"/>
      <c r="E20" s="260"/>
    </row>
    <row r="22" customFormat="false" ht="24" hidden="false" customHeight="true" outlineLevel="0" collapsed="false">
      <c r="A22" s="40" t="s">
        <v>607</v>
      </c>
      <c r="B22" s="40"/>
      <c r="C22" s="40"/>
      <c r="D22" s="40"/>
      <c r="E22" s="40"/>
    </row>
  </sheetData>
  <mergeCells count="18">
    <mergeCell ref="A5:E5"/>
    <mergeCell ref="A7:E7"/>
    <mergeCell ref="B8:C8"/>
    <mergeCell ref="D8:E8"/>
    <mergeCell ref="B9:C9"/>
    <mergeCell ref="D9:E9"/>
    <mergeCell ref="B10:C10"/>
    <mergeCell ref="D10:E10"/>
    <mergeCell ref="B11:C11"/>
    <mergeCell ref="D11:E11"/>
    <mergeCell ref="A13:E13"/>
    <mergeCell ref="A14:E14"/>
    <mergeCell ref="A15:E15"/>
    <mergeCell ref="A16:E16"/>
    <mergeCell ref="A18:E18"/>
    <mergeCell ref="A19:E19"/>
    <mergeCell ref="A20:E20"/>
    <mergeCell ref="A22:E22"/>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Capital Architecture · Structure&amp;R&amp;9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3" min="2" style="1" width="28"/>
    <col collapsed="false" customWidth="true" hidden="false" outlineLevel="0" max="4" min="4" style="1" width="22"/>
  </cols>
  <sheetData>
    <row r="1" customFormat="false" ht="15" hidden="false" customHeight="true" outlineLevel="0" collapsed="false">
      <c r="A1" s="2" t="s">
        <v>0</v>
      </c>
    </row>
    <row r="2" customFormat="false" ht="21.75" hidden="false" customHeight="true" outlineLevel="0" collapsed="false">
      <c r="A2" s="25" t="s">
        <v>70</v>
      </c>
    </row>
    <row r="3" customFormat="false" ht="15" hidden="false" customHeight="true" outlineLevel="0" collapsed="false">
      <c r="A3" s="26" t="s">
        <v>71</v>
      </c>
    </row>
    <row r="5" customFormat="false" ht="31.5" hidden="false" customHeight="true" outlineLevel="0" collapsed="false">
      <c r="A5" s="27" t="s">
        <v>9</v>
      </c>
      <c r="B5" s="28" t="s">
        <v>10</v>
      </c>
      <c r="C5" s="28"/>
      <c r="D5" s="29" t="s">
        <v>11</v>
      </c>
    </row>
    <row r="6" customFormat="false" ht="36" hidden="false" customHeight="true" outlineLevel="0" collapsed="false">
      <c r="A6" s="30" t="s">
        <v>72</v>
      </c>
      <c r="B6" s="31" t="s">
        <v>73</v>
      </c>
      <c r="C6" s="31"/>
      <c r="D6" s="31"/>
    </row>
    <row r="7" customFormat="false" ht="49.5" hidden="false" customHeight="true" outlineLevel="0" collapsed="false">
      <c r="A7" s="30" t="s">
        <v>74</v>
      </c>
      <c r="B7" s="31" t="s">
        <v>75</v>
      </c>
      <c r="C7" s="31"/>
      <c r="D7" s="31"/>
    </row>
    <row r="8" customFormat="false" ht="36" hidden="false" customHeight="true" outlineLevel="0" collapsed="false">
      <c r="A8" s="32" t="s">
        <v>76</v>
      </c>
      <c r="B8" s="33" t="s">
        <v>77</v>
      </c>
      <c r="C8" s="33"/>
      <c r="D8" s="33"/>
    </row>
    <row r="9" customFormat="false" ht="12" hidden="false" customHeight="true" outlineLevel="0" collapsed="false"/>
    <row r="10" customFormat="false" ht="31.5" hidden="false" customHeight="true" outlineLevel="0" collapsed="false">
      <c r="A10" s="27" t="s">
        <v>13</v>
      </c>
      <c r="B10" s="28" t="s">
        <v>14</v>
      </c>
      <c r="C10" s="28"/>
      <c r="D10" s="29" t="s">
        <v>15</v>
      </c>
    </row>
    <row r="11" customFormat="false" ht="49.5" hidden="false" customHeight="true" outlineLevel="0" collapsed="false">
      <c r="A11" s="30" t="s">
        <v>72</v>
      </c>
      <c r="B11" s="31" t="s">
        <v>78</v>
      </c>
      <c r="C11" s="31"/>
      <c r="D11" s="31"/>
    </row>
    <row r="12" customFormat="false" ht="49.5" hidden="false" customHeight="true" outlineLevel="0" collapsed="false">
      <c r="A12" s="30" t="s">
        <v>74</v>
      </c>
      <c r="B12" s="31" t="s">
        <v>79</v>
      </c>
      <c r="C12" s="31"/>
      <c r="D12" s="31"/>
    </row>
    <row r="13" customFormat="false" ht="36" hidden="false" customHeight="true" outlineLevel="0" collapsed="false">
      <c r="A13" s="32" t="s">
        <v>76</v>
      </c>
      <c r="B13" s="33" t="s">
        <v>80</v>
      </c>
      <c r="C13" s="33"/>
      <c r="D13" s="33"/>
    </row>
    <row r="14" customFormat="false" ht="12" hidden="false" customHeight="true" outlineLevel="0" collapsed="false"/>
    <row r="15" customFormat="false" ht="31.5" hidden="false" customHeight="true" outlineLevel="0" collapsed="false">
      <c r="A15" s="27" t="s">
        <v>17</v>
      </c>
      <c r="B15" s="28" t="s">
        <v>18</v>
      </c>
      <c r="C15" s="28"/>
      <c r="D15" s="29" t="s">
        <v>19</v>
      </c>
    </row>
    <row r="16" customFormat="false" ht="36" hidden="false" customHeight="true" outlineLevel="0" collapsed="false">
      <c r="A16" s="30" t="s">
        <v>72</v>
      </c>
      <c r="B16" s="31" t="s">
        <v>81</v>
      </c>
      <c r="C16" s="31"/>
      <c r="D16" s="31"/>
    </row>
    <row r="17" customFormat="false" ht="36" hidden="false" customHeight="true" outlineLevel="0" collapsed="false">
      <c r="A17" s="30" t="s">
        <v>74</v>
      </c>
      <c r="B17" s="31" t="s">
        <v>82</v>
      </c>
      <c r="C17" s="31"/>
      <c r="D17" s="31"/>
    </row>
    <row r="18" customFormat="false" ht="36" hidden="false" customHeight="true" outlineLevel="0" collapsed="false">
      <c r="A18" s="32" t="s">
        <v>76</v>
      </c>
      <c r="B18" s="33" t="s">
        <v>83</v>
      </c>
      <c r="C18" s="33"/>
      <c r="D18" s="33"/>
    </row>
    <row r="19" customFormat="false" ht="12" hidden="false" customHeight="true" outlineLevel="0" collapsed="false"/>
    <row r="20" customFormat="false" ht="31.5" hidden="false" customHeight="true" outlineLevel="0" collapsed="false">
      <c r="A20" s="27" t="s">
        <v>21</v>
      </c>
      <c r="B20" s="28" t="s">
        <v>22</v>
      </c>
      <c r="C20" s="28"/>
      <c r="D20" s="29" t="s">
        <v>23</v>
      </c>
    </row>
    <row r="21" customFormat="false" ht="36" hidden="false" customHeight="true" outlineLevel="0" collapsed="false">
      <c r="A21" s="30" t="s">
        <v>72</v>
      </c>
      <c r="B21" s="31" t="s">
        <v>84</v>
      </c>
      <c r="C21" s="31"/>
      <c r="D21" s="31"/>
    </row>
    <row r="22" customFormat="false" ht="36" hidden="false" customHeight="true" outlineLevel="0" collapsed="false">
      <c r="A22" s="30" t="s">
        <v>74</v>
      </c>
      <c r="B22" s="31" t="s">
        <v>85</v>
      </c>
      <c r="C22" s="31"/>
      <c r="D22" s="31"/>
    </row>
    <row r="23" customFormat="false" ht="36" hidden="false" customHeight="true" outlineLevel="0" collapsed="false">
      <c r="A23" s="32" t="s">
        <v>76</v>
      </c>
      <c r="B23" s="33" t="s">
        <v>86</v>
      </c>
      <c r="C23" s="33"/>
      <c r="D23" s="33"/>
    </row>
    <row r="24" customFormat="false" ht="12" hidden="false" customHeight="true" outlineLevel="0" collapsed="false"/>
    <row r="25" customFormat="false" ht="31.5" hidden="false" customHeight="true" outlineLevel="0" collapsed="false">
      <c r="A25" s="27" t="s">
        <v>25</v>
      </c>
      <c r="B25" s="28" t="s">
        <v>26</v>
      </c>
      <c r="C25" s="28"/>
      <c r="D25" s="29" t="s">
        <v>27</v>
      </c>
    </row>
    <row r="26" customFormat="false" ht="36" hidden="false" customHeight="true" outlineLevel="0" collapsed="false">
      <c r="A26" s="30" t="s">
        <v>72</v>
      </c>
      <c r="B26" s="31" t="s">
        <v>87</v>
      </c>
      <c r="C26" s="31"/>
      <c r="D26" s="31"/>
    </row>
    <row r="27" customFormat="false" ht="49.5" hidden="false" customHeight="true" outlineLevel="0" collapsed="false">
      <c r="A27" s="30" t="s">
        <v>74</v>
      </c>
      <c r="B27" s="31" t="s">
        <v>88</v>
      </c>
      <c r="C27" s="31"/>
      <c r="D27" s="31"/>
    </row>
    <row r="28" customFormat="false" ht="36" hidden="false" customHeight="true" outlineLevel="0" collapsed="false">
      <c r="A28" s="32" t="s">
        <v>76</v>
      </c>
      <c r="B28" s="33" t="s">
        <v>89</v>
      </c>
      <c r="C28" s="33"/>
      <c r="D28" s="33"/>
    </row>
    <row r="29" customFormat="false" ht="12" hidden="false" customHeight="true" outlineLevel="0" collapsed="false"/>
    <row r="30" customFormat="false" ht="31.5" hidden="false" customHeight="true" outlineLevel="0" collapsed="false">
      <c r="A30" s="27" t="s">
        <v>29</v>
      </c>
      <c r="B30" s="28" t="s">
        <v>30</v>
      </c>
      <c r="C30" s="28"/>
      <c r="D30" s="29" t="s">
        <v>31</v>
      </c>
    </row>
    <row r="31" customFormat="false" ht="36" hidden="false" customHeight="true" outlineLevel="0" collapsed="false">
      <c r="A31" s="30" t="s">
        <v>72</v>
      </c>
      <c r="B31" s="31" t="s">
        <v>90</v>
      </c>
      <c r="C31" s="31"/>
      <c r="D31" s="31"/>
    </row>
    <row r="32" customFormat="false" ht="49.5" hidden="false" customHeight="true" outlineLevel="0" collapsed="false">
      <c r="A32" s="30" t="s">
        <v>74</v>
      </c>
      <c r="B32" s="31" t="s">
        <v>91</v>
      </c>
      <c r="C32" s="31"/>
      <c r="D32" s="31"/>
    </row>
    <row r="33" customFormat="false" ht="36" hidden="false" customHeight="true" outlineLevel="0" collapsed="false">
      <c r="A33" s="32" t="s">
        <v>76</v>
      </c>
      <c r="B33" s="33" t="s">
        <v>92</v>
      </c>
      <c r="C33" s="33"/>
      <c r="D33" s="33"/>
    </row>
    <row r="34" customFormat="false" ht="12" hidden="false" customHeight="true" outlineLevel="0" collapsed="false"/>
    <row r="35" customFormat="false" ht="31.5" hidden="false" customHeight="true" outlineLevel="0" collapsed="false">
      <c r="A35" s="27" t="s">
        <v>33</v>
      </c>
      <c r="B35" s="28" t="s">
        <v>34</v>
      </c>
      <c r="C35" s="28"/>
      <c r="D35" s="29" t="s">
        <v>35</v>
      </c>
    </row>
    <row r="36" customFormat="false" ht="36" hidden="false" customHeight="true" outlineLevel="0" collapsed="false">
      <c r="A36" s="30" t="s">
        <v>72</v>
      </c>
      <c r="B36" s="31" t="s">
        <v>93</v>
      </c>
      <c r="C36" s="31"/>
      <c r="D36" s="31"/>
    </row>
    <row r="37" customFormat="false" ht="36" hidden="false" customHeight="true" outlineLevel="0" collapsed="false">
      <c r="A37" s="30" t="s">
        <v>74</v>
      </c>
      <c r="B37" s="31" t="s">
        <v>94</v>
      </c>
      <c r="C37" s="31"/>
      <c r="D37" s="31"/>
    </row>
    <row r="38" customFormat="false" ht="36" hidden="false" customHeight="true" outlineLevel="0" collapsed="false">
      <c r="A38" s="32" t="s">
        <v>76</v>
      </c>
      <c r="B38" s="33" t="s">
        <v>95</v>
      </c>
      <c r="C38" s="33"/>
      <c r="D38" s="33"/>
    </row>
    <row r="39" customFormat="false" ht="12" hidden="false" customHeight="true" outlineLevel="0" collapsed="false"/>
    <row r="40" customFormat="false" ht="31.5" hidden="false" customHeight="true" outlineLevel="0" collapsed="false">
      <c r="A40" s="27" t="s">
        <v>37</v>
      </c>
      <c r="B40" s="28" t="s">
        <v>38</v>
      </c>
      <c r="C40" s="28"/>
      <c r="D40" s="29" t="s">
        <v>39</v>
      </c>
    </row>
    <row r="41" customFormat="false" ht="36" hidden="false" customHeight="true" outlineLevel="0" collapsed="false">
      <c r="A41" s="30" t="s">
        <v>72</v>
      </c>
      <c r="B41" s="31" t="s">
        <v>96</v>
      </c>
      <c r="C41" s="31"/>
      <c r="D41" s="31"/>
    </row>
    <row r="42" customFormat="false" ht="63.75" hidden="false" customHeight="true" outlineLevel="0" collapsed="false">
      <c r="A42" s="30" t="s">
        <v>74</v>
      </c>
      <c r="B42" s="31" t="s">
        <v>97</v>
      </c>
      <c r="C42" s="31"/>
      <c r="D42" s="31"/>
    </row>
    <row r="43" customFormat="false" ht="36" hidden="false" customHeight="true" outlineLevel="0" collapsed="false">
      <c r="A43" s="32" t="s">
        <v>76</v>
      </c>
      <c r="B43" s="33" t="s">
        <v>98</v>
      </c>
      <c r="C43" s="33"/>
      <c r="D43" s="33"/>
    </row>
    <row r="44" customFormat="false" ht="12" hidden="false" customHeight="true" outlineLevel="0" collapsed="false"/>
    <row r="45" customFormat="false" ht="31.5" hidden="false" customHeight="true" outlineLevel="0" collapsed="false">
      <c r="A45" s="27" t="s">
        <v>41</v>
      </c>
      <c r="B45" s="28" t="s">
        <v>42</v>
      </c>
      <c r="C45" s="28"/>
      <c r="D45" s="29" t="s">
        <v>43</v>
      </c>
    </row>
    <row r="46" customFormat="false" ht="36" hidden="false" customHeight="true" outlineLevel="0" collapsed="false">
      <c r="A46" s="30" t="s">
        <v>72</v>
      </c>
      <c r="B46" s="31" t="s">
        <v>99</v>
      </c>
      <c r="C46" s="31"/>
      <c r="D46" s="31"/>
    </row>
    <row r="47" customFormat="false" ht="36" hidden="false" customHeight="true" outlineLevel="0" collapsed="false">
      <c r="A47" s="30" t="s">
        <v>74</v>
      </c>
      <c r="B47" s="31" t="s">
        <v>100</v>
      </c>
      <c r="C47" s="31"/>
      <c r="D47" s="31"/>
    </row>
    <row r="48" customFormat="false" ht="36" hidden="false" customHeight="true" outlineLevel="0" collapsed="false">
      <c r="A48" s="32" t="s">
        <v>76</v>
      </c>
      <c r="B48" s="33" t="s">
        <v>101</v>
      </c>
      <c r="C48" s="33"/>
      <c r="D48" s="33"/>
    </row>
    <row r="49" customFormat="false" ht="12" hidden="false" customHeight="true" outlineLevel="0" collapsed="false"/>
    <row r="50" customFormat="false" ht="31.5" hidden="false" customHeight="true" outlineLevel="0" collapsed="false">
      <c r="A50" s="27" t="s">
        <v>45</v>
      </c>
      <c r="B50" s="28" t="s">
        <v>46</v>
      </c>
      <c r="C50" s="28"/>
      <c r="D50" s="29" t="s">
        <v>47</v>
      </c>
    </row>
    <row r="51" customFormat="false" ht="36" hidden="false" customHeight="true" outlineLevel="0" collapsed="false">
      <c r="A51" s="30" t="s">
        <v>72</v>
      </c>
      <c r="B51" s="31" t="s">
        <v>102</v>
      </c>
      <c r="C51" s="31"/>
      <c r="D51" s="31"/>
    </row>
    <row r="52" customFormat="false" ht="49.5" hidden="false" customHeight="true" outlineLevel="0" collapsed="false">
      <c r="A52" s="30" t="s">
        <v>74</v>
      </c>
      <c r="B52" s="31" t="s">
        <v>103</v>
      </c>
      <c r="C52" s="31"/>
      <c r="D52" s="31"/>
    </row>
    <row r="53" customFormat="false" ht="36" hidden="false" customHeight="true" outlineLevel="0" collapsed="false">
      <c r="A53" s="32" t="s">
        <v>76</v>
      </c>
      <c r="B53" s="33" t="s">
        <v>104</v>
      </c>
      <c r="C53" s="33"/>
      <c r="D53" s="33"/>
    </row>
    <row r="54" customFormat="false" ht="12" hidden="false" customHeight="true" outlineLevel="0" collapsed="false"/>
    <row r="56" customFormat="false" ht="25.5" hidden="false" customHeight="true" outlineLevel="0" collapsed="false">
      <c r="A56" s="34" t="s">
        <v>105</v>
      </c>
      <c r="B56" s="34"/>
      <c r="C56" s="34"/>
      <c r="D56" s="34"/>
    </row>
    <row r="57" customFormat="false" ht="60" hidden="false" customHeight="true" outlineLevel="0" collapsed="false">
      <c r="A57" s="35" t="s">
        <v>106</v>
      </c>
      <c r="B57" s="35"/>
      <c r="C57" s="35"/>
      <c r="D57" s="35"/>
    </row>
    <row r="59" customFormat="false" ht="19.5" hidden="false" customHeight="true" outlineLevel="0" collapsed="false">
      <c r="A59" s="15" t="s">
        <v>107</v>
      </c>
      <c r="B59" s="15"/>
      <c r="C59" s="16" t="s">
        <v>108</v>
      </c>
      <c r="D59" s="16"/>
    </row>
    <row r="60" customFormat="false" ht="75" hidden="false" customHeight="true" outlineLevel="0" collapsed="false">
      <c r="A60" s="36" t="s">
        <v>109</v>
      </c>
      <c r="B60" s="36"/>
      <c r="C60" s="37" t="s">
        <v>110</v>
      </c>
      <c r="D60" s="37"/>
    </row>
    <row r="61" customFormat="false" ht="31.5" hidden="false" customHeight="true" outlineLevel="0" collapsed="false">
      <c r="A61" s="38" t="s">
        <v>111</v>
      </c>
      <c r="B61" s="38"/>
      <c r="C61" s="39" t="s">
        <v>112</v>
      </c>
      <c r="D61" s="39"/>
    </row>
    <row r="63" customFormat="false" ht="27.75" hidden="false" customHeight="true" outlineLevel="0" collapsed="false">
      <c r="A63" s="40" t="s">
        <v>113</v>
      </c>
      <c r="B63" s="40"/>
      <c r="C63" s="40"/>
      <c r="D63" s="40"/>
    </row>
  </sheetData>
  <mergeCells count="49">
    <mergeCell ref="B5:C5"/>
    <mergeCell ref="B6:D6"/>
    <mergeCell ref="B7:D7"/>
    <mergeCell ref="B8:D8"/>
    <mergeCell ref="B10:C10"/>
    <mergeCell ref="B11:D11"/>
    <mergeCell ref="B12:D12"/>
    <mergeCell ref="B13:D13"/>
    <mergeCell ref="B15:C15"/>
    <mergeCell ref="B16:D16"/>
    <mergeCell ref="B17:D17"/>
    <mergeCell ref="B18:D18"/>
    <mergeCell ref="B20:C20"/>
    <mergeCell ref="B21:D21"/>
    <mergeCell ref="B22:D22"/>
    <mergeCell ref="B23:D23"/>
    <mergeCell ref="B25:C25"/>
    <mergeCell ref="B26:D26"/>
    <mergeCell ref="B27:D27"/>
    <mergeCell ref="B28:D28"/>
    <mergeCell ref="B30:C30"/>
    <mergeCell ref="B31:D31"/>
    <mergeCell ref="B32:D32"/>
    <mergeCell ref="B33:D33"/>
    <mergeCell ref="B35:C35"/>
    <mergeCell ref="B36:D36"/>
    <mergeCell ref="B37:D37"/>
    <mergeCell ref="B38:D38"/>
    <mergeCell ref="B40:C40"/>
    <mergeCell ref="B41:D41"/>
    <mergeCell ref="B42:D42"/>
    <mergeCell ref="B43:D43"/>
    <mergeCell ref="B45:C45"/>
    <mergeCell ref="B46:D46"/>
    <mergeCell ref="B47:D47"/>
    <mergeCell ref="B48:D48"/>
    <mergeCell ref="B50:C50"/>
    <mergeCell ref="B51:D51"/>
    <mergeCell ref="B52:D52"/>
    <mergeCell ref="B53:D53"/>
    <mergeCell ref="A56:D56"/>
    <mergeCell ref="A57:D57"/>
    <mergeCell ref="A59:B59"/>
    <mergeCell ref="C59:D59"/>
    <mergeCell ref="A60:B60"/>
    <mergeCell ref="C60:D60"/>
    <mergeCell ref="A61:B61"/>
    <mergeCell ref="C61:D61"/>
    <mergeCell ref="A63:D63"/>
  </mergeCells>
  <hyperlinks>
    <hyperlink ref="A61" r:id="rId1" display="→  facebook.com/groups/1632337067820750"/>
    <hyperlink ref="C61" r:id="rId2" display="→  thinkbigquestioneverything.com"/>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11"/>
    <col collapsed="false" customWidth="true" hidden="false" outlineLevel="0" max="12" min="12" style="1" width="13"/>
    <col collapsed="false" customWidth="true" hidden="false" outlineLevel="0" max="13" min="13" style="1" width="18"/>
    <col collapsed="false" customWidth="true" hidden="false" outlineLevel="0" max="14" min="14" style="1" width="14"/>
    <col collapsed="false" customWidth="true" hidden="false" outlineLevel="0" max="15" min="15" style="1" width="8"/>
  </cols>
  <sheetData>
    <row r="1" customFormat="false" ht="15" hidden="false" customHeight="true" outlineLevel="0" collapsed="false">
      <c r="A1" s="41" t="s">
        <v>114</v>
      </c>
    </row>
    <row r="2" customFormat="false" ht="21.75" hidden="false" customHeight="true" outlineLevel="0" collapsed="false">
      <c r="A2" s="25" t="s">
        <v>115</v>
      </c>
      <c r="L2" s="42" t="s">
        <v>116</v>
      </c>
      <c r="M2" s="43"/>
      <c r="N2" s="44" t="s">
        <v>117</v>
      </c>
      <c r="O2" s="43"/>
    </row>
    <row r="3" customFormat="false" ht="15" hidden="false" customHeight="true" outlineLevel="0" collapsed="false">
      <c r="A3" s="45" t="s">
        <v>118</v>
      </c>
    </row>
    <row r="5" customFormat="false" ht="15" hidden="false" customHeight="true" outlineLevel="0" collapsed="false">
      <c r="A5" s="46" t="s">
        <v>119</v>
      </c>
      <c r="B5" s="47" t="s">
        <v>120</v>
      </c>
      <c r="C5" s="47" t="s">
        <v>121</v>
      </c>
      <c r="D5" s="47" t="s">
        <v>122</v>
      </c>
      <c r="E5" s="47" t="s">
        <v>123</v>
      </c>
      <c r="F5" s="47" t="s">
        <v>124</v>
      </c>
      <c r="G5" s="47" t="s">
        <v>125</v>
      </c>
      <c r="H5" s="47" t="s">
        <v>126</v>
      </c>
      <c r="I5" s="47" t="s">
        <v>127</v>
      </c>
      <c r="J5" s="47" t="s">
        <v>128</v>
      </c>
      <c r="K5" s="47" t="s">
        <v>129</v>
      </c>
      <c r="L5" s="47" t="s">
        <v>130</v>
      </c>
      <c r="M5" s="47" t="s">
        <v>131</v>
      </c>
      <c r="N5" s="48" t="s">
        <v>132</v>
      </c>
    </row>
    <row r="6" customFormat="false" ht="18" hidden="false" customHeight="true" outlineLevel="0" collapsed="false">
      <c r="A6" s="49" t="s">
        <v>133</v>
      </c>
      <c r="B6" s="50"/>
      <c r="C6" s="50"/>
      <c r="D6" s="50"/>
      <c r="E6" s="50"/>
      <c r="F6" s="50"/>
      <c r="G6" s="50"/>
      <c r="H6" s="50"/>
      <c r="I6" s="50"/>
      <c r="J6" s="50"/>
      <c r="K6" s="50"/>
      <c r="L6" s="50"/>
      <c r="M6" s="50"/>
      <c r="N6" s="50"/>
    </row>
    <row r="7" customFormat="false" ht="15.75" hidden="false" customHeight="true" outlineLevel="0" collapsed="false">
      <c r="A7" s="51" t="s">
        <v>134</v>
      </c>
      <c r="B7" s="52"/>
      <c r="C7" s="52"/>
      <c r="D7" s="52"/>
      <c r="E7" s="52"/>
      <c r="F7" s="52"/>
      <c r="G7" s="52"/>
      <c r="H7" s="52"/>
      <c r="I7" s="52"/>
      <c r="J7" s="52"/>
      <c r="K7" s="52"/>
      <c r="L7" s="52"/>
      <c r="M7" s="52"/>
      <c r="N7" s="53" t="n">
        <f aca="false">SUM(B7:M7)</f>
        <v>0</v>
      </c>
    </row>
    <row r="8" customFormat="false" ht="15.75" hidden="false" customHeight="true" outlineLevel="0" collapsed="false">
      <c r="A8" s="51" t="s">
        <v>135</v>
      </c>
      <c r="B8" s="52"/>
      <c r="C8" s="52"/>
      <c r="D8" s="52"/>
      <c r="E8" s="52"/>
      <c r="F8" s="52"/>
      <c r="G8" s="52"/>
      <c r="H8" s="52"/>
      <c r="I8" s="52"/>
      <c r="J8" s="52"/>
      <c r="K8" s="52"/>
      <c r="L8" s="52"/>
      <c r="M8" s="52"/>
      <c r="N8" s="53" t="n">
        <f aca="false">SUM(B8:M8)</f>
        <v>0</v>
      </c>
    </row>
    <row r="9" customFormat="false" ht="18" hidden="false" customHeight="true" outlineLevel="0" collapsed="false">
      <c r="A9" s="54" t="s">
        <v>136</v>
      </c>
      <c r="B9" s="55" t="n">
        <f aca="false">SUM(B7,B8)</f>
        <v>0</v>
      </c>
      <c r="C9" s="55" t="n">
        <f aca="false">SUM(C7,C8)</f>
        <v>0</v>
      </c>
      <c r="D9" s="55" t="n">
        <f aca="false">SUM(D7,D8)</f>
        <v>0</v>
      </c>
      <c r="E9" s="55" t="n">
        <f aca="false">SUM(E7,E8)</f>
        <v>0</v>
      </c>
      <c r="F9" s="55" t="n">
        <f aca="false">SUM(F7,F8)</f>
        <v>0</v>
      </c>
      <c r="G9" s="55" t="n">
        <f aca="false">SUM(G7,G8)</f>
        <v>0</v>
      </c>
      <c r="H9" s="55" t="n">
        <f aca="false">SUM(H7,H8)</f>
        <v>0</v>
      </c>
      <c r="I9" s="55" t="n">
        <f aca="false">SUM(I7,I8)</f>
        <v>0</v>
      </c>
      <c r="J9" s="55" t="n">
        <f aca="false">SUM(J7,J8)</f>
        <v>0</v>
      </c>
      <c r="K9" s="55" t="n">
        <f aca="false">SUM(K7,K8)</f>
        <v>0</v>
      </c>
      <c r="L9" s="55" t="n">
        <f aca="false">SUM(L7,L8)</f>
        <v>0</v>
      </c>
      <c r="M9" s="55" t="n">
        <f aca="false">SUM(M7,M8)</f>
        <v>0</v>
      </c>
      <c r="N9" s="56" t="n">
        <f aca="false">SUM(N7,N8)</f>
        <v>0</v>
      </c>
    </row>
    <row r="10" customFormat="false" ht="6" hidden="false" customHeight="true" outlineLevel="0" collapsed="false"/>
    <row r="11" customFormat="false" ht="18" hidden="false" customHeight="true" outlineLevel="0" collapsed="false">
      <c r="A11" s="49" t="s">
        <v>137</v>
      </c>
      <c r="B11" s="50"/>
      <c r="C11" s="50"/>
      <c r="D11" s="50"/>
      <c r="E11" s="50"/>
      <c r="F11" s="50"/>
      <c r="G11" s="50"/>
      <c r="H11" s="50"/>
      <c r="I11" s="50"/>
      <c r="J11" s="50"/>
      <c r="K11" s="50"/>
      <c r="L11" s="50"/>
      <c r="M11" s="50"/>
      <c r="N11" s="50"/>
    </row>
    <row r="12" customFormat="false" ht="15.75" hidden="false" customHeight="true" outlineLevel="0" collapsed="false">
      <c r="A12" s="51" t="s">
        <v>138</v>
      </c>
      <c r="B12" s="52"/>
      <c r="C12" s="52"/>
      <c r="D12" s="52"/>
      <c r="E12" s="52"/>
      <c r="F12" s="52"/>
      <c r="G12" s="52"/>
      <c r="H12" s="52"/>
      <c r="I12" s="52"/>
      <c r="J12" s="52"/>
      <c r="K12" s="52"/>
      <c r="L12" s="52"/>
      <c r="M12" s="52"/>
      <c r="N12" s="53" t="n">
        <f aca="false">SUM(B12:M12)</f>
        <v>0</v>
      </c>
    </row>
    <row r="13" customFormat="false" ht="15.75" hidden="false" customHeight="true" outlineLevel="0" collapsed="false">
      <c r="A13" s="51" t="s">
        <v>139</v>
      </c>
      <c r="B13" s="52"/>
      <c r="C13" s="52"/>
      <c r="D13" s="52"/>
      <c r="E13" s="52"/>
      <c r="F13" s="52"/>
      <c r="G13" s="52"/>
      <c r="H13" s="52"/>
      <c r="I13" s="52"/>
      <c r="J13" s="52"/>
      <c r="K13" s="52"/>
      <c r="L13" s="52"/>
      <c r="M13" s="52"/>
      <c r="N13" s="53" t="n">
        <f aca="false">SUM(B13:M13)</f>
        <v>0</v>
      </c>
    </row>
    <row r="14" customFormat="false" ht="15.75" hidden="false" customHeight="true" outlineLevel="0" collapsed="false">
      <c r="A14" s="51" t="s">
        <v>140</v>
      </c>
      <c r="B14" s="52"/>
      <c r="C14" s="52"/>
      <c r="D14" s="52"/>
      <c r="E14" s="52"/>
      <c r="F14" s="52"/>
      <c r="G14" s="52"/>
      <c r="H14" s="52"/>
      <c r="I14" s="52"/>
      <c r="J14" s="52"/>
      <c r="K14" s="52"/>
      <c r="L14" s="52"/>
      <c r="M14" s="52"/>
      <c r="N14" s="53" t="n">
        <f aca="false">SUM(B14:M14)</f>
        <v>0</v>
      </c>
    </row>
    <row r="15" customFormat="false" ht="15.75" hidden="false" customHeight="true" outlineLevel="0" collapsed="false">
      <c r="A15" s="51" t="s">
        <v>141</v>
      </c>
      <c r="B15" s="52"/>
      <c r="C15" s="52"/>
      <c r="D15" s="52"/>
      <c r="E15" s="52"/>
      <c r="F15" s="52"/>
      <c r="G15" s="52"/>
      <c r="H15" s="52"/>
      <c r="I15" s="52"/>
      <c r="J15" s="52"/>
      <c r="K15" s="52"/>
      <c r="L15" s="52"/>
      <c r="M15" s="52"/>
      <c r="N15" s="53" t="n">
        <f aca="false">SUM(B15:M15)</f>
        <v>0</v>
      </c>
    </row>
    <row r="16" customFormat="false" ht="18" hidden="false" customHeight="true" outlineLevel="0" collapsed="false">
      <c r="A16" s="54" t="s">
        <v>142</v>
      </c>
      <c r="B16" s="55" t="n">
        <f aca="false">SUM(B12,B13,B14,B15)</f>
        <v>0</v>
      </c>
      <c r="C16" s="55" t="n">
        <f aca="false">SUM(C12,C13,C14,C15)</f>
        <v>0</v>
      </c>
      <c r="D16" s="55" t="n">
        <f aca="false">SUM(D12,D13,D14,D15)</f>
        <v>0</v>
      </c>
      <c r="E16" s="55" t="n">
        <f aca="false">SUM(E12,E13,E14,E15)</f>
        <v>0</v>
      </c>
      <c r="F16" s="55" t="n">
        <f aca="false">SUM(F12,F13,F14,F15)</f>
        <v>0</v>
      </c>
      <c r="G16" s="55" t="n">
        <f aca="false">SUM(G12,G13,G14,G15)</f>
        <v>0</v>
      </c>
      <c r="H16" s="55" t="n">
        <f aca="false">SUM(H12,H13,H14,H15)</f>
        <v>0</v>
      </c>
      <c r="I16" s="55" t="n">
        <f aca="false">SUM(I12,I13,I14,I15)</f>
        <v>0</v>
      </c>
      <c r="J16" s="55" t="n">
        <f aca="false">SUM(J12,J13,J14,J15)</f>
        <v>0</v>
      </c>
      <c r="K16" s="55" t="n">
        <f aca="false">SUM(K12,K13,K14,K15)</f>
        <v>0</v>
      </c>
      <c r="L16" s="55" t="n">
        <f aca="false">SUM(L12,L13,L14,L15)</f>
        <v>0</v>
      </c>
      <c r="M16" s="55" t="n">
        <f aca="false">SUM(M12,M13,M14,M15)</f>
        <v>0</v>
      </c>
      <c r="N16" s="56" t="n">
        <f aca="false">SUM(N12,N13,N14,N15)</f>
        <v>0</v>
      </c>
    </row>
    <row r="17" customFormat="false" ht="6" hidden="false" customHeight="true" outlineLevel="0" collapsed="false"/>
    <row r="18" customFormat="false" ht="19.5" hidden="false" customHeight="true" outlineLevel="0" collapsed="false">
      <c r="A18" s="57" t="s">
        <v>143</v>
      </c>
      <c r="B18" s="58" t="n">
        <f aca="false">B9-B16</f>
        <v>0</v>
      </c>
      <c r="C18" s="58" t="n">
        <f aca="false">C9-C16</f>
        <v>0</v>
      </c>
      <c r="D18" s="58" t="n">
        <f aca="false">D9-D16</f>
        <v>0</v>
      </c>
      <c r="E18" s="58" t="n">
        <f aca="false">E9-E16</f>
        <v>0</v>
      </c>
      <c r="F18" s="58" t="n">
        <f aca="false">F9-F16</f>
        <v>0</v>
      </c>
      <c r="G18" s="58" t="n">
        <f aca="false">G9-G16</f>
        <v>0</v>
      </c>
      <c r="H18" s="58" t="n">
        <f aca="false">H9-H16</f>
        <v>0</v>
      </c>
      <c r="I18" s="58" t="n">
        <f aca="false">I9-I16</f>
        <v>0</v>
      </c>
      <c r="J18" s="58" t="n">
        <f aca="false">J9-J16</f>
        <v>0</v>
      </c>
      <c r="K18" s="58" t="n">
        <f aca="false">K9-K16</f>
        <v>0</v>
      </c>
      <c r="L18" s="58" t="n">
        <f aca="false">L9-L16</f>
        <v>0</v>
      </c>
      <c r="M18" s="58" t="n">
        <f aca="false">M9-M16</f>
        <v>0</v>
      </c>
      <c r="N18" s="59" t="n">
        <f aca="false">N9-N16</f>
        <v>0</v>
      </c>
    </row>
    <row r="19" customFormat="false" ht="6" hidden="false" customHeight="true" outlineLevel="0" collapsed="false"/>
    <row r="20" customFormat="false" ht="18" hidden="false" customHeight="true" outlineLevel="0" collapsed="false">
      <c r="A20" s="49" t="s">
        <v>144</v>
      </c>
      <c r="B20" s="50"/>
      <c r="C20" s="50"/>
      <c r="D20" s="50"/>
      <c r="E20" s="50"/>
      <c r="F20" s="50"/>
      <c r="G20" s="50"/>
      <c r="H20" s="50"/>
      <c r="I20" s="50"/>
      <c r="J20" s="50"/>
      <c r="K20" s="50"/>
      <c r="L20" s="50"/>
      <c r="M20" s="50"/>
      <c r="N20" s="50"/>
    </row>
    <row r="21" customFormat="false" ht="15.75" hidden="false" customHeight="true" outlineLevel="0" collapsed="false">
      <c r="A21" s="51" t="s">
        <v>145</v>
      </c>
      <c r="B21" s="52"/>
      <c r="C21" s="52"/>
      <c r="D21" s="52"/>
      <c r="E21" s="52"/>
      <c r="F21" s="52"/>
      <c r="G21" s="52"/>
      <c r="H21" s="52"/>
      <c r="I21" s="52"/>
      <c r="J21" s="52"/>
      <c r="K21" s="52"/>
      <c r="L21" s="52"/>
      <c r="M21" s="52"/>
      <c r="N21" s="53" t="n">
        <f aca="false">SUM(B21:M21)</f>
        <v>0</v>
      </c>
    </row>
    <row r="22" customFormat="false" ht="15.75" hidden="false" customHeight="true" outlineLevel="0" collapsed="false">
      <c r="A22" s="51" t="s">
        <v>146</v>
      </c>
      <c r="B22" s="52"/>
      <c r="C22" s="52"/>
      <c r="D22" s="52"/>
      <c r="E22" s="52"/>
      <c r="F22" s="52"/>
      <c r="G22" s="52"/>
      <c r="H22" s="52"/>
      <c r="I22" s="52"/>
      <c r="J22" s="52"/>
      <c r="K22" s="52"/>
      <c r="L22" s="52"/>
      <c r="M22" s="52"/>
      <c r="N22" s="53" t="n">
        <f aca="false">SUM(B22:M22)</f>
        <v>0</v>
      </c>
    </row>
    <row r="23" customFormat="false" ht="15.75" hidden="false" customHeight="true" outlineLevel="0" collapsed="false">
      <c r="A23" s="51" t="s">
        <v>147</v>
      </c>
      <c r="B23" s="52"/>
      <c r="C23" s="52"/>
      <c r="D23" s="52"/>
      <c r="E23" s="52"/>
      <c r="F23" s="52"/>
      <c r="G23" s="52"/>
      <c r="H23" s="52"/>
      <c r="I23" s="52"/>
      <c r="J23" s="52"/>
      <c r="K23" s="52"/>
      <c r="L23" s="52"/>
      <c r="M23" s="52"/>
      <c r="N23" s="53" t="n">
        <f aca="false">SUM(B23:M23)</f>
        <v>0</v>
      </c>
    </row>
    <row r="24" customFormat="false" ht="15.75" hidden="false" customHeight="true" outlineLevel="0" collapsed="false">
      <c r="A24" s="51" t="s">
        <v>148</v>
      </c>
      <c r="B24" s="52"/>
      <c r="C24" s="52"/>
      <c r="D24" s="52"/>
      <c r="E24" s="52"/>
      <c r="F24" s="52"/>
      <c r="G24" s="52"/>
      <c r="H24" s="52"/>
      <c r="I24" s="52"/>
      <c r="J24" s="52"/>
      <c r="K24" s="52"/>
      <c r="L24" s="52"/>
      <c r="M24" s="52"/>
      <c r="N24" s="53" t="n">
        <f aca="false">SUM(B24:M24)</f>
        <v>0</v>
      </c>
    </row>
    <row r="25" customFormat="false" ht="15.75" hidden="false" customHeight="true" outlineLevel="0" collapsed="false">
      <c r="A25" s="51" t="s">
        <v>149</v>
      </c>
      <c r="B25" s="52"/>
      <c r="C25" s="52"/>
      <c r="D25" s="52"/>
      <c r="E25" s="52"/>
      <c r="F25" s="52"/>
      <c r="G25" s="52"/>
      <c r="H25" s="52"/>
      <c r="I25" s="52"/>
      <c r="J25" s="52"/>
      <c r="K25" s="52"/>
      <c r="L25" s="52"/>
      <c r="M25" s="52"/>
      <c r="N25" s="53" t="n">
        <f aca="false">SUM(B25:M25)</f>
        <v>0</v>
      </c>
    </row>
    <row r="26" customFormat="false" ht="15.75" hidden="false" customHeight="true" outlineLevel="0" collapsed="false">
      <c r="A26" s="51" t="s">
        <v>150</v>
      </c>
      <c r="B26" s="52"/>
      <c r="C26" s="52"/>
      <c r="D26" s="52"/>
      <c r="E26" s="52"/>
      <c r="F26" s="52"/>
      <c r="G26" s="52"/>
      <c r="H26" s="52"/>
      <c r="I26" s="52"/>
      <c r="J26" s="52"/>
      <c r="K26" s="52"/>
      <c r="L26" s="52"/>
      <c r="M26" s="52"/>
      <c r="N26" s="53" t="n">
        <f aca="false">SUM(B26:M26)</f>
        <v>0</v>
      </c>
    </row>
    <row r="27" customFormat="false" ht="15.75" hidden="false" customHeight="true" outlineLevel="0" collapsed="false">
      <c r="A27" s="51" t="s">
        <v>151</v>
      </c>
      <c r="B27" s="52"/>
      <c r="C27" s="52"/>
      <c r="D27" s="52"/>
      <c r="E27" s="52"/>
      <c r="F27" s="52"/>
      <c r="G27" s="52"/>
      <c r="H27" s="52"/>
      <c r="I27" s="52"/>
      <c r="J27" s="52"/>
      <c r="K27" s="52"/>
      <c r="L27" s="52"/>
      <c r="M27" s="52"/>
      <c r="N27" s="53" t="n">
        <f aca="false">SUM(B27:M27)</f>
        <v>0</v>
      </c>
    </row>
    <row r="28" customFormat="false" ht="15.75" hidden="false" customHeight="true" outlineLevel="0" collapsed="false">
      <c r="A28" s="51" t="s">
        <v>152</v>
      </c>
      <c r="B28" s="52"/>
      <c r="C28" s="52"/>
      <c r="D28" s="52"/>
      <c r="E28" s="52"/>
      <c r="F28" s="52"/>
      <c r="G28" s="52"/>
      <c r="H28" s="52"/>
      <c r="I28" s="52"/>
      <c r="J28" s="52"/>
      <c r="K28" s="52"/>
      <c r="L28" s="52"/>
      <c r="M28" s="52"/>
      <c r="N28" s="53" t="n">
        <f aca="false">SUM(B28:M28)</f>
        <v>0</v>
      </c>
    </row>
    <row r="29" customFormat="false" ht="15.75" hidden="false" customHeight="true" outlineLevel="0" collapsed="false">
      <c r="A29" s="51" t="s">
        <v>153</v>
      </c>
      <c r="B29" s="52"/>
      <c r="C29" s="52"/>
      <c r="D29" s="52"/>
      <c r="E29" s="52"/>
      <c r="F29" s="52"/>
      <c r="G29" s="52"/>
      <c r="H29" s="52"/>
      <c r="I29" s="52"/>
      <c r="J29" s="52"/>
      <c r="K29" s="52"/>
      <c r="L29" s="52"/>
      <c r="M29" s="52"/>
      <c r="N29" s="53" t="n">
        <f aca="false">SUM(B29:M29)</f>
        <v>0</v>
      </c>
    </row>
    <row r="30" customFormat="false" ht="15.75" hidden="false" customHeight="true" outlineLevel="0" collapsed="false">
      <c r="A30" s="51" t="s">
        <v>154</v>
      </c>
      <c r="B30" s="52"/>
      <c r="C30" s="52"/>
      <c r="D30" s="52"/>
      <c r="E30" s="52"/>
      <c r="F30" s="52"/>
      <c r="G30" s="52"/>
      <c r="H30" s="52"/>
      <c r="I30" s="52"/>
      <c r="J30" s="52"/>
      <c r="K30" s="52"/>
      <c r="L30" s="52"/>
      <c r="M30" s="52"/>
      <c r="N30" s="53" t="n">
        <f aca="false">SUM(B30:M30)</f>
        <v>0</v>
      </c>
    </row>
    <row r="31" customFormat="false" ht="15.75" hidden="false" customHeight="true" outlineLevel="0" collapsed="false">
      <c r="A31" s="51" t="s">
        <v>155</v>
      </c>
      <c r="B31" s="52"/>
      <c r="C31" s="52"/>
      <c r="D31" s="52"/>
      <c r="E31" s="52"/>
      <c r="F31" s="52"/>
      <c r="G31" s="52"/>
      <c r="H31" s="52"/>
      <c r="I31" s="52"/>
      <c r="J31" s="52"/>
      <c r="K31" s="52"/>
      <c r="L31" s="52"/>
      <c r="M31" s="52"/>
      <c r="N31" s="53" t="n">
        <f aca="false">SUM(B31:M31)</f>
        <v>0</v>
      </c>
    </row>
    <row r="32" customFormat="false" ht="18" hidden="false" customHeight="true" outlineLevel="0" collapsed="false">
      <c r="A32" s="54" t="s">
        <v>156</v>
      </c>
      <c r="B32" s="55" t="n">
        <f aca="false">SUM(B21,B22,B23,B24,B25,B26,B27,B28,B29,B30,B31)</f>
        <v>0</v>
      </c>
      <c r="C32" s="55" t="n">
        <f aca="false">SUM(C21,C22,C23,C24,C25,C26,C27,C28,C29,C30,C31)</f>
        <v>0</v>
      </c>
      <c r="D32" s="55" t="n">
        <f aca="false">SUM(D21,D22,D23,D24,D25,D26,D27,D28,D29,D30,D31)</f>
        <v>0</v>
      </c>
      <c r="E32" s="55" t="n">
        <f aca="false">SUM(E21,E22,E23,E24,E25,E26,E27,E28,E29,E30,E31)</f>
        <v>0</v>
      </c>
      <c r="F32" s="55" t="n">
        <f aca="false">SUM(F21,F22,F23,F24,F25,F26,F27,F28,F29,F30,F31)</f>
        <v>0</v>
      </c>
      <c r="G32" s="55" t="n">
        <f aca="false">SUM(G21,G22,G23,G24,G25,G26,G27,G28,G29,G30,G31)</f>
        <v>0</v>
      </c>
      <c r="H32" s="55" t="n">
        <f aca="false">SUM(H21,H22,H23,H24,H25,H26,H27,H28,H29,H30,H31)</f>
        <v>0</v>
      </c>
      <c r="I32" s="55" t="n">
        <f aca="false">SUM(I21,I22,I23,I24,I25,I26,I27,I28,I29,I30,I31)</f>
        <v>0</v>
      </c>
      <c r="J32" s="55" t="n">
        <f aca="false">SUM(J21,J22,J23,J24,J25,J26,J27,J28,J29,J30,J31)</f>
        <v>0</v>
      </c>
      <c r="K32" s="55" t="n">
        <f aca="false">SUM(K21,K22,K23,K24,K25,K26,K27,K28,K29,K30,K31)</f>
        <v>0</v>
      </c>
      <c r="L32" s="55" t="n">
        <f aca="false">SUM(L21,L22,L23,L24,L25,L26,L27,L28,L29,L30,L31)</f>
        <v>0</v>
      </c>
      <c r="M32" s="55" t="n">
        <f aca="false">SUM(M21,M22,M23,M24,M25,M26,M27,M28,M29,M30,M31)</f>
        <v>0</v>
      </c>
      <c r="N32" s="56" t="n">
        <f aca="false">SUM(N21,N22,N23,N24,N25,N26,N27,N28,N29,N30,N31)</f>
        <v>0</v>
      </c>
    </row>
    <row r="33" customFormat="false" ht="6" hidden="false" customHeight="true" outlineLevel="0" collapsed="false"/>
    <row r="34" customFormat="false" ht="21.75" hidden="false" customHeight="true" outlineLevel="0" collapsed="false">
      <c r="A34" s="60" t="s">
        <v>157</v>
      </c>
      <c r="B34" s="61" t="n">
        <f aca="false">B18-B32</f>
        <v>0</v>
      </c>
      <c r="C34" s="61" t="n">
        <f aca="false">C18-C32</f>
        <v>0</v>
      </c>
      <c r="D34" s="61" t="n">
        <f aca="false">D18-D32</f>
        <v>0</v>
      </c>
      <c r="E34" s="61" t="n">
        <f aca="false">E18-E32</f>
        <v>0</v>
      </c>
      <c r="F34" s="61" t="n">
        <f aca="false">F18-F32</f>
        <v>0</v>
      </c>
      <c r="G34" s="61" t="n">
        <f aca="false">G18-G32</f>
        <v>0</v>
      </c>
      <c r="H34" s="61" t="n">
        <f aca="false">H18-H32</f>
        <v>0</v>
      </c>
      <c r="I34" s="61" t="n">
        <f aca="false">I18-I32</f>
        <v>0</v>
      </c>
      <c r="J34" s="61" t="n">
        <f aca="false">J18-J32</f>
        <v>0</v>
      </c>
      <c r="K34" s="61" t="n">
        <f aca="false">K18-K32</f>
        <v>0</v>
      </c>
      <c r="L34" s="61" t="n">
        <f aca="false">L18-L32</f>
        <v>0</v>
      </c>
      <c r="M34" s="61" t="n">
        <f aca="false">M18-M32</f>
        <v>0</v>
      </c>
      <c r="N34" s="62" t="n">
        <f aca="false">N18-N32</f>
        <v>0</v>
      </c>
    </row>
    <row r="35" customFormat="false" ht="15.75" hidden="false" customHeight="true" outlineLevel="0" collapsed="false">
      <c r="A35" s="63" t="s">
        <v>158</v>
      </c>
      <c r="B35" s="64" t="n">
        <f aca="false">IFERROR(B34/B9,0)</f>
        <v>0</v>
      </c>
      <c r="C35" s="64" t="n">
        <f aca="false">IFERROR(C34/C9,0)</f>
        <v>0</v>
      </c>
      <c r="D35" s="64" t="n">
        <f aca="false">IFERROR(D34/D9,0)</f>
        <v>0</v>
      </c>
      <c r="E35" s="64" t="n">
        <f aca="false">IFERROR(E34/E9,0)</f>
        <v>0</v>
      </c>
      <c r="F35" s="64" t="n">
        <f aca="false">IFERROR(F34/F9,0)</f>
        <v>0</v>
      </c>
      <c r="G35" s="64" t="n">
        <f aca="false">IFERROR(G34/G9,0)</f>
        <v>0</v>
      </c>
      <c r="H35" s="64" t="n">
        <f aca="false">IFERROR(H34/H9,0)</f>
        <v>0</v>
      </c>
      <c r="I35" s="64" t="n">
        <f aca="false">IFERROR(I34/I9,0)</f>
        <v>0</v>
      </c>
      <c r="J35" s="64" t="n">
        <f aca="false">IFERROR(J34/J9,0)</f>
        <v>0</v>
      </c>
      <c r="K35" s="64" t="n">
        <f aca="false">IFERROR(K34/K9,0)</f>
        <v>0</v>
      </c>
      <c r="L35" s="64" t="n">
        <f aca="false">IFERROR(L34/L9,0)</f>
        <v>0</v>
      </c>
      <c r="M35" s="64" t="n">
        <f aca="false">IFERROR(M34/M9,0)</f>
        <v>0</v>
      </c>
      <c r="N35" s="64" t="n">
        <f aca="false">IFERROR(N34/N9,0)</f>
        <v>0</v>
      </c>
    </row>
  </sheetData>
  <printOptions headings="false" gridLines="false" gridLinesSet="true" horizontalCentered="false" verticalCentered="false"/>
  <pageMargins left="0.35" right="0.35" top="0.4" bottom="0.4"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&amp;L&amp;"Arial,Italic"&amp;9 Get In to Get Out&amp;R&amp;9 movewithmomentum.com/freedom</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0"/>
    <col collapsed="false" customWidth="true" hidden="false" outlineLevel="0" max="3" min="3" style="1" width="18"/>
    <col collapsed="false" customWidth="true" hidden="false" outlineLevel="0" max="4" min="4" style="1" width="32"/>
    <col collapsed="false" customWidth="true" hidden="false" outlineLevel="0" max="5" min="5" style="1" width="12"/>
  </cols>
  <sheetData>
    <row r="1" customFormat="false" ht="15" hidden="false" customHeight="true" outlineLevel="0" collapsed="false">
      <c r="A1" s="41" t="s">
        <v>159</v>
      </c>
    </row>
    <row r="2" customFormat="false" ht="21.75" hidden="false" customHeight="true" outlineLevel="0" collapsed="false">
      <c r="A2" s="25" t="s">
        <v>160</v>
      </c>
      <c r="D2" s="44" t="s">
        <v>116</v>
      </c>
      <c r="E2" s="43"/>
    </row>
    <row r="3" customFormat="false" ht="15" hidden="false" customHeight="true" outlineLevel="0" collapsed="false">
      <c r="A3" s="65" t="s">
        <v>161</v>
      </c>
      <c r="D3" s="44" t="s">
        <v>162</v>
      </c>
      <c r="E3" s="43"/>
    </row>
    <row r="5" customFormat="false" ht="25.5" hidden="false" customHeight="true" outlineLevel="0" collapsed="false">
      <c r="A5" s="66" t="s">
        <v>163</v>
      </c>
      <c r="B5" s="66"/>
      <c r="C5" s="66"/>
      <c r="D5" s="66"/>
      <c r="E5" s="66"/>
    </row>
    <row r="7" customFormat="false" ht="21.75" hidden="false" customHeight="true" outlineLevel="0" collapsed="false">
      <c r="A7" s="67" t="s">
        <v>164</v>
      </c>
      <c r="B7" s="67"/>
      <c r="C7" s="67"/>
      <c r="D7" s="67"/>
      <c r="E7" s="67"/>
    </row>
    <row r="8" customFormat="false" ht="18" hidden="false" customHeight="true" outlineLevel="0" collapsed="false">
      <c r="A8" s="68" t="s">
        <v>165</v>
      </c>
      <c r="B8" s="68"/>
      <c r="C8" s="68"/>
      <c r="D8" s="68"/>
      <c r="E8" s="68"/>
    </row>
    <row r="9" customFormat="false" ht="15" hidden="false" customHeight="true" outlineLevel="0" collapsed="false">
      <c r="A9" s="69" t="s">
        <v>166</v>
      </c>
      <c r="B9" s="69"/>
      <c r="C9" s="69"/>
      <c r="D9" s="69"/>
      <c r="E9" s="69"/>
    </row>
    <row r="10" customFormat="false" ht="21.75" hidden="false" customHeight="true" outlineLevel="0" collapsed="false">
      <c r="A10" s="70" t="s">
        <v>167</v>
      </c>
      <c r="B10" s="71"/>
      <c r="C10" s="72" t="n">
        <v>100000</v>
      </c>
      <c r="D10" s="71"/>
      <c r="E10" s="71"/>
    </row>
    <row r="11" customFormat="false" ht="13.5" hidden="false" customHeight="true" outlineLevel="0" collapsed="false">
      <c r="A11" s="73" t="s">
        <v>168</v>
      </c>
      <c r="B11" s="73"/>
      <c r="C11" s="71"/>
      <c r="D11" s="71"/>
      <c r="E11" s="71"/>
    </row>
    <row r="12" customFormat="false" ht="21.75" hidden="false" customHeight="true" outlineLevel="0" collapsed="false">
      <c r="A12" s="70" t="s">
        <v>169</v>
      </c>
      <c r="B12" s="71"/>
      <c r="C12" s="72" t="n">
        <v>30000</v>
      </c>
      <c r="D12" s="71"/>
      <c r="E12" s="71"/>
    </row>
    <row r="13" customFormat="false" ht="13.5" hidden="false" customHeight="true" outlineLevel="0" collapsed="false">
      <c r="A13" s="73" t="s">
        <v>170</v>
      </c>
      <c r="B13" s="73"/>
      <c r="C13" s="71"/>
      <c r="D13" s="71"/>
      <c r="E13" s="71"/>
    </row>
    <row r="14" customFormat="false" ht="21.75" hidden="false" customHeight="true" outlineLevel="0" collapsed="false">
      <c r="A14" s="70" t="s">
        <v>171</v>
      </c>
      <c r="B14" s="71"/>
      <c r="C14" s="72" t="n">
        <v>20000</v>
      </c>
      <c r="D14" s="71"/>
      <c r="E14" s="71"/>
    </row>
    <row r="15" customFormat="false" ht="13.5" hidden="false" customHeight="true" outlineLevel="0" collapsed="false">
      <c r="A15" s="73" t="s">
        <v>172</v>
      </c>
      <c r="B15" s="73"/>
      <c r="C15" s="71"/>
      <c r="D15" s="71"/>
      <c r="E15" s="71"/>
    </row>
    <row r="16" customFormat="false" ht="15" hidden="false" customHeight="true" outlineLevel="0" collapsed="false">
      <c r="A16" s="69" t="s">
        <v>173</v>
      </c>
      <c r="B16" s="69"/>
      <c r="C16" s="69"/>
      <c r="D16" s="69"/>
      <c r="E16" s="69"/>
    </row>
    <row r="17" customFormat="false" ht="21.75" hidden="false" customHeight="true" outlineLevel="0" collapsed="false">
      <c r="A17" s="70" t="s">
        <v>174</v>
      </c>
      <c r="B17" s="71"/>
      <c r="C17" s="72" t="n">
        <v>350000</v>
      </c>
      <c r="D17" s="71"/>
      <c r="E17" s="71"/>
    </row>
    <row r="18" customFormat="false" ht="13.5" hidden="false" customHeight="true" outlineLevel="0" collapsed="false">
      <c r="A18" s="73" t="s">
        <v>175</v>
      </c>
      <c r="B18" s="73"/>
      <c r="C18" s="71"/>
      <c r="D18" s="71"/>
      <c r="E18" s="71"/>
    </row>
    <row r="19" customFormat="false" ht="21.75" hidden="false" customHeight="true" outlineLevel="0" collapsed="false">
      <c r="A19" s="70" t="s">
        <v>176</v>
      </c>
      <c r="B19" s="71"/>
      <c r="C19" s="74" t="n">
        <v>0.025</v>
      </c>
      <c r="D19" s="71"/>
      <c r="E19" s="71"/>
    </row>
    <row r="20" customFormat="false" ht="13.5" hidden="false" customHeight="true" outlineLevel="0" collapsed="false">
      <c r="A20" s="73" t="s">
        <v>177</v>
      </c>
      <c r="B20" s="73"/>
      <c r="C20" s="71"/>
      <c r="D20" s="71"/>
      <c r="E20" s="71"/>
    </row>
    <row r="22" customFormat="false" ht="33.75" hidden="false" customHeight="true" outlineLevel="0" collapsed="false">
      <c r="A22" s="75" t="s">
        <v>178</v>
      </c>
      <c r="B22" s="75"/>
      <c r="C22" s="76" t="n">
        <f aca="false">C10+C12+C14</f>
        <v>150000</v>
      </c>
      <c r="D22" s="77"/>
      <c r="E22" s="78"/>
    </row>
    <row r="23" customFormat="false" ht="15.75" hidden="false" customHeight="true" outlineLevel="0" collapsed="false">
      <c r="A23" s="79" t="s">
        <v>179</v>
      </c>
      <c r="B23" s="79"/>
      <c r="C23" s="79"/>
      <c r="D23" s="79"/>
      <c r="E23" s="79"/>
    </row>
    <row r="24" customFormat="false" ht="21.75" hidden="false" customHeight="true" outlineLevel="0" collapsed="false">
      <c r="A24" s="80" t="s">
        <v>180</v>
      </c>
      <c r="B24" s="81"/>
      <c r="C24" s="82" t="n">
        <f aca="false">IF(AND(C17&gt;0,C19&gt;0),ROUNDUP(C22/(C17*C19),0),0)</f>
        <v>18</v>
      </c>
      <c r="D24" s="83" t="s">
        <v>181</v>
      </c>
      <c r="E24" s="83"/>
    </row>
    <row r="25" customFormat="false" ht="21.75" hidden="false" customHeight="true" outlineLevel="0" collapsed="false">
      <c r="A25" s="80" t="s">
        <v>182</v>
      </c>
      <c r="B25" s="81"/>
      <c r="C25" s="84" t="n">
        <f aca="false">C24*C17</f>
        <v>6300000</v>
      </c>
      <c r="D25" s="83" t="s">
        <v>183</v>
      </c>
      <c r="E25" s="83"/>
    </row>
    <row r="26" customFormat="false" ht="21.75" hidden="false" customHeight="true" outlineLevel="0" collapsed="false">
      <c r="A26" s="80" t="s">
        <v>184</v>
      </c>
      <c r="B26" s="81"/>
      <c r="C26" s="85" t="n">
        <f aca="false">IFERROR(C10/C22,0)</f>
        <v>0.666666666666667</v>
      </c>
      <c r="D26" s="83" t="s">
        <v>185</v>
      </c>
      <c r="E26" s="83"/>
    </row>
    <row r="27" customFormat="false" ht="19.5" hidden="false" customHeight="true" outlineLevel="0" collapsed="false">
      <c r="A27" s="68" t="s">
        <v>186</v>
      </c>
      <c r="B27" s="68"/>
      <c r="C27" s="68"/>
      <c r="D27" s="68"/>
      <c r="E27" s="68"/>
    </row>
    <row r="28" customFormat="false" ht="7.5" hidden="false" customHeight="true" outlineLevel="0" collapsed="false"/>
    <row r="29" customFormat="false" ht="21.75" hidden="false" customHeight="true" outlineLevel="0" collapsed="false">
      <c r="A29" s="86" t="s">
        <v>187</v>
      </c>
      <c r="B29" s="86"/>
      <c r="C29" s="86"/>
      <c r="D29" s="86"/>
      <c r="E29" s="86"/>
    </row>
    <row r="30" customFormat="false" ht="18" hidden="false" customHeight="true" outlineLevel="0" collapsed="false">
      <c r="A30" s="87" t="s">
        <v>188</v>
      </c>
      <c r="B30" s="87"/>
      <c r="C30" s="87"/>
      <c r="D30" s="87"/>
      <c r="E30" s="87"/>
    </row>
    <row r="31" customFormat="false" ht="15" hidden="false" customHeight="true" outlineLevel="0" collapsed="false">
      <c r="A31" s="88" t="s">
        <v>189</v>
      </c>
      <c r="B31" s="88"/>
      <c r="C31" s="88"/>
      <c r="D31" s="88"/>
      <c r="E31" s="88"/>
    </row>
    <row r="32" customFormat="false" ht="21.75" hidden="false" customHeight="true" outlineLevel="0" collapsed="false">
      <c r="A32" s="89" t="s">
        <v>190</v>
      </c>
      <c r="B32" s="90"/>
      <c r="C32" s="72" t="n">
        <v>75000</v>
      </c>
      <c r="D32" s="90"/>
      <c r="E32" s="90"/>
    </row>
    <row r="33" customFormat="false" ht="13.5" hidden="false" customHeight="true" outlineLevel="0" collapsed="false">
      <c r="A33" s="91" t="s">
        <v>191</v>
      </c>
      <c r="B33" s="91"/>
      <c r="C33" s="90"/>
      <c r="D33" s="90"/>
      <c r="E33" s="90"/>
    </row>
    <row r="34" customFormat="false" ht="21.75" hidden="false" customHeight="true" outlineLevel="0" collapsed="false">
      <c r="A34" s="89" t="s">
        <v>192</v>
      </c>
      <c r="B34" s="90"/>
      <c r="C34" s="92" t="n">
        <v>0.08</v>
      </c>
      <c r="D34" s="90"/>
      <c r="E34" s="90"/>
    </row>
    <row r="35" customFormat="false" ht="13.5" hidden="false" customHeight="true" outlineLevel="0" collapsed="false">
      <c r="A35" s="91" t="s">
        <v>193</v>
      </c>
      <c r="B35" s="91"/>
      <c r="C35" s="90"/>
      <c r="D35" s="90"/>
      <c r="E35" s="90"/>
    </row>
    <row r="36" customFormat="false" ht="33.75" hidden="false" customHeight="true" outlineLevel="0" collapsed="false">
      <c r="A36" s="93" t="s">
        <v>194</v>
      </c>
      <c r="B36" s="93"/>
      <c r="C36" s="94" t="n">
        <f aca="false">IFERROR(C32/C34,0)</f>
        <v>937500</v>
      </c>
      <c r="D36" s="95"/>
      <c r="E36" s="96"/>
    </row>
    <row r="37" customFormat="false" ht="15.75" hidden="false" customHeight="true" outlineLevel="0" collapsed="false">
      <c r="A37" s="97" t="s">
        <v>195</v>
      </c>
      <c r="B37" s="97"/>
      <c r="C37" s="97"/>
      <c r="D37" s="97"/>
      <c r="E37" s="97"/>
    </row>
    <row r="38" customFormat="false" ht="21.75" hidden="false" customHeight="true" outlineLevel="0" collapsed="false">
      <c r="A38" s="80" t="s">
        <v>196</v>
      </c>
      <c r="B38" s="81"/>
      <c r="C38" s="84" t="n">
        <f aca="false">MAX(C10-C32,0)</f>
        <v>25000</v>
      </c>
      <c r="D38" s="83" t="s">
        <v>197</v>
      </c>
      <c r="E38" s="83"/>
    </row>
    <row r="39" customFormat="false" ht="21.75" hidden="false" customHeight="true" outlineLevel="0" collapsed="false">
      <c r="A39" s="80" t="s">
        <v>198</v>
      </c>
      <c r="B39" s="81"/>
      <c r="C39" s="98" t="n">
        <f aca="false">IF(C38&lt;=0,"∞",ROUND(C36/C38,1))</f>
        <v>37.5</v>
      </c>
      <c r="D39" s="83" t="s">
        <v>199</v>
      </c>
      <c r="E39" s="83"/>
    </row>
    <row r="40" customFormat="false" ht="27.75" hidden="false" customHeight="true" outlineLevel="0" collapsed="false">
      <c r="A40" s="99" t="s">
        <v>200</v>
      </c>
      <c r="B40" s="99"/>
      <c r="C40" s="99"/>
      <c r="D40" s="99"/>
      <c r="E40" s="99"/>
    </row>
  </sheetData>
  <mergeCells count="26">
    <mergeCell ref="A5:E5"/>
    <mergeCell ref="A7:E7"/>
    <mergeCell ref="A8:E8"/>
    <mergeCell ref="A9:E9"/>
    <mergeCell ref="A11:B11"/>
    <mergeCell ref="A13:B13"/>
    <mergeCell ref="A15:B15"/>
    <mergeCell ref="A16:E16"/>
    <mergeCell ref="A18:B18"/>
    <mergeCell ref="A20:B20"/>
    <mergeCell ref="A22:B22"/>
    <mergeCell ref="A23:E23"/>
    <mergeCell ref="D24:E24"/>
    <mergeCell ref="D25:E25"/>
    <mergeCell ref="D26:E26"/>
    <mergeCell ref="A27:E27"/>
    <mergeCell ref="A29:E29"/>
    <mergeCell ref="A30:E30"/>
    <mergeCell ref="A31:E31"/>
    <mergeCell ref="A33:B33"/>
    <mergeCell ref="A35:B35"/>
    <mergeCell ref="A36:B36"/>
    <mergeCell ref="A37:E37"/>
    <mergeCell ref="D38:E38"/>
    <mergeCell ref="D39:E39"/>
    <mergeCell ref="A40:E40"/>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Out&amp;R&amp;9 movewithmomentum.com/freedom</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38"/>
    <col collapsed="false" customWidth="true" hidden="false" outlineLevel="0" max="3" min="3" style="1" width="28"/>
    <col collapsed="false" customWidth="true" hidden="false" outlineLevel="0" max="4" min="4" style="1" width="18"/>
  </cols>
  <sheetData>
    <row r="1" customFormat="false" ht="15" hidden="false" customHeight="true" outlineLevel="0" collapsed="false">
      <c r="A1" s="41" t="s">
        <v>201</v>
      </c>
    </row>
    <row r="2" customFormat="false" ht="21.75" hidden="false" customHeight="true" outlineLevel="0" collapsed="false">
      <c r="A2" s="25" t="s">
        <v>18</v>
      </c>
      <c r="C2" s="44" t="s">
        <v>116</v>
      </c>
      <c r="D2" s="100"/>
    </row>
    <row r="3" customFormat="false" ht="15" hidden="false" customHeight="true" outlineLevel="0" collapsed="false">
      <c r="A3" s="65" t="s">
        <v>202</v>
      </c>
      <c r="C3" s="44" t="s">
        <v>162</v>
      </c>
      <c r="D3" s="100"/>
    </row>
    <row r="5" customFormat="false" ht="36" hidden="false" customHeight="true" outlineLevel="0" collapsed="false">
      <c r="A5" s="101" t="s">
        <v>203</v>
      </c>
      <c r="B5" s="101"/>
      <c r="C5" s="101"/>
      <c r="D5" s="101"/>
    </row>
    <row r="7" customFormat="false" ht="31.5" hidden="false" customHeight="true" outlineLevel="0" collapsed="false">
      <c r="A7" s="102" t="s">
        <v>204</v>
      </c>
      <c r="B7" s="103" t="s">
        <v>205</v>
      </c>
      <c r="C7" s="104" t="s">
        <v>206</v>
      </c>
      <c r="D7" s="104"/>
    </row>
    <row r="8" customFormat="false" ht="19.5" hidden="false" customHeight="true" outlineLevel="0" collapsed="false">
      <c r="A8" s="105"/>
      <c r="B8" s="106" t="s">
        <v>207</v>
      </c>
      <c r="C8" s="107" t="s">
        <v>208</v>
      </c>
      <c r="D8" s="107"/>
    </row>
    <row r="9" customFormat="false" ht="18" hidden="false" customHeight="true" outlineLevel="0" collapsed="false">
      <c r="A9" s="105"/>
      <c r="B9" s="108"/>
      <c r="C9" s="108"/>
      <c r="D9" s="108"/>
    </row>
    <row r="10" customFormat="false" ht="19.5" hidden="false" customHeight="true" outlineLevel="0" collapsed="false">
      <c r="A10" s="105"/>
      <c r="B10" s="106" t="s">
        <v>209</v>
      </c>
      <c r="C10" s="107" t="s">
        <v>210</v>
      </c>
      <c r="D10" s="107"/>
    </row>
    <row r="11" customFormat="false" ht="18" hidden="false" customHeight="true" outlineLevel="0" collapsed="false">
      <c r="A11" s="105"/>
      <c r="B11" s="108"/>
      <c r="C11" s="108"/>
      <c r="D11" s="108"/>
    </row>
    <row r="12" customFormat="false" ht="6" hidden="false" customHeight="true" outlineLevel="0" collapsed="false">
      <c r="A12" s="109"/>
      <c r="B12" s="110"/>
      <c r="C12" s="110"/>
      <c r="D12" s="111"/>
    </row>
    <row r="14" customFormat="false" ht="31.5" hidden="false" customHeight="true" outlineLevel="0" collapsed="false">
      <c r="A14" s="102" t="s">
        <v>204</v>
      </c>
      <c r="B14" s="103" t="s">
        <v>211</v>
      </c>
      <c r="C14" s="104" t="s">
        <v>212</v>
      </c>
      <c r="D14" s="104"/>
    </row>
    <row r="15" customFormat="false" ht="19.5" hidden="false" customHeight="true" outlineLevel="0" collapsed="false">
      <c r="A15" s="105"/>
      <c r="B15" s="106" t="s">
        <v>213</v>
      </c>
      <c r="C15" s="107" t="s">
        <v>214</v>
      </c>
      <c r="D15" s="107"/>
    </row>
    <row r="16" customFormat="false" ht="18" hidden="false" customHeight="true" outlineLevel="0" collapsed="false">
      <c r="A16" s="105"/>
      <c r="B16" s="108"/>
      <c r="C16" s="108"/>
      <c r="D16" s="108"/>
    </row>
    <row r="17" customFormat="false" ht="19.5" hidden="false" customHeight="true" outlineLevel="0" collapsed="false">
      <c r="A17" s="105"/>
      <c r="B17" s="106" t="s">
        <v>215</v>
      </c>
      <c r="D17" s="112"/>
    </row>
    <row r="18" customFormat="false" ht="54" hidden="false" customHeight="true" outlineLevel="0" collapsed="false">
      <c r="A18" s="105"/>
      <c r="B18" s="108"/>
      <c r="C18" s="108"/>
      <c r="D18" s="108"/>
    </row>
    <row r="19" customFormat="false" ht="6" hidden="false" customHeight="true" outlineLevel="0" collapsed="false">
      <c r="A19" s="109"/>
      <c r="B19" s="110"/>
      <c r="C19" s="110"/>
      <c r="D19" s="111"/>
    </row>
    <row r="21" customFormat="false" ht="31.5" hidden="false" customHeight="true" outlineLevel="0" collapsed="false">
      <c r="A21" s="102" t="s">
        <v>204</v>
      </c>
      <c r="B21" s="103" t="s">
        <v>216</v>
      </c>
      <c r="C21" s="104" t="s">
        <v>217</v>
      </c>
      <c r="D21" s="104"/>
    </row>
    <row r="22" customFormat="false" ht="19.5" hidden="false" customHeight="true" outlineLevel="0" collapsed="false">
      <c r="A22" s="105"/>
      <c r="B22" s="106" t="s">
        <v>218</v>
      </c>
      <c r="C22" s="107" t="s">
        <v>219</v>
      </c>
      <c r="D22" s="107"/>
    </row>
    <row r="23" customFormat="false" ht="18" hidden="false" customHeight="true" outlineLevel="0" collapsed="false">
      <c r="A23" s="105"/>
      <c r="B23" s="108"/>
      <c r="C23" s="108"/>
      <c r="D23" s="108"/>
    </row>
    <row r="24" customFormat="false" ht="19.5" hidden="false" customHeight="true" outlineLevel="0" collapsed="false">
      <c r="A24" s="105"/>
      <c r="B24" s="106" t="s">
        <v>220</v>
      </c>
      <c r="D24" s="112"/>
    </row>
    <row r="25" customFormat="false" ht="18" hidden="false" customHeight="true" outlineLevel="0" collapsed="false">
      <c r="A25" s="105"/>
      <c r="B25" s="108"/>
      <c r="C25" s="108"/>
      <c r="D25" s="108"/>
    </row>
    <row r="26" customFormat="false" ht="6" hidden="false" customHeight="true" outlineLevel="0" collapsed="false">
      <c r="A26" s="109"/>
      <c r="B26" s="110"/>
      <c r="C26" s="110"/>
      <c r="D26" s="111"/>
    </row>
    <row r="28" customFormat="false" ht="31.5" hidden="false" customHeight="true" outlineLevel="0" collapsed="false">
      <c r="A28" s="102" t="s">
        <v>204</v>
      </c>
      <c r="B28" s="103" t="s">
        <v>221</v>
      </c>
      <c r="C28" s="104" t="s">
        <v>222</v>
      </c>
      <c r="D28" s="104"/>
    </row>
    <row r="29" customFormat="false" ht="19.5" hidden="false" customHeight="true" outlineLevel="0" collapsed="false">
      <c r="A29" s="105"/>
      <c r="B29" s="106" t="s">
        <v>223</v>
      </c>
      <c r="D29" s="112"/>
    </row>
    <row r="30" customFormat="false" ht="54" hidden="false" customHeight="true" outlineLevel="0" collapsed="false">
      <c r="A30" s="105"/>
      <c r="B30" s="108"/>
      <c r="C30" s="108"/>
      <c r="D30" s="108"/>
    </row>
    <row r="31" customFormat="false" ht="19.5" hidden="false" customHeight="true" outlineLevel="0" collapsed="false">
      <c r="A31" s="105"/>
      <c r="B31" s="106" t="s">
        <v>224</v>
      </c>
      <c r="D31" s="112"/>
    </row>
    <row r="32" customFormat="false" ht="54" hidden="false" customHeight="true" outlineLevel="0" collapsed="false">
      <c r="A32" s="105"/>
      <c r="B32" s="108"/>
      <c r="C32" s="108"/>
      <c r="D32" s="108"/>
    </row>
    <row r="33" customFormat="false" ht="6" hidden="false" customHeight="true" outlineLevel="0" collapsed="false">
      <c r="A33" s="109"/>
      <c r="B33" s="110"/>
      <c r="C33" s="110"/>
      <c r="D33" s="111"/>
    </row>
    <row r="35" customFormat="false" ht="49.5" hidden="false" customHeight="true" outlineLevel="0" collapsed="false">
      <c r="A35" s="113"/>
      <c r="B35" s="101" t="s">
        <v>225</v>
      </c>
      <c r="C35" s="101"/>
      <c r="D35" s="101"/>
    </row>
  </sheetData>
  <mergeCells count="18">
    <mergeCell ref="A5:D5"/>
    <mergeCell ref="C7:D7"/>
    <mergeCell ref="C8:D8"/>
    <mergeCell ref="B9:D9"/>
    <mergeCell ref="C10:D10"/>
    <mergeCell ref="B11:D11"/>
    <mergeCell ref="C14:D14"/>
    <mergeCell ref="C15:D15"/>
    <mergeCell ref="B16:D16"/>
    <mergeCell ref="B18:D18"/>
    <mergeCell ref="C21:D21"/>
    <mergeCell ref="C22:D22"/>
    <mergeCell ref="B23:D23"/>
    <mergeCell ref="B25:D25"/>
    <mergeCell ref="C28:D28"/>
    <mergeCell ref="B30:D30"/>
    <mergeCell ref="B32:D32"/>
    <mergeCell ref="B35:D35"/>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4P Framework&amp;R&amp;9 movewithmomentum.com/freedom</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2" min="2" style="1" width="14"/>
    <col collapsed="false" customWidth="true" hidden="false" outlineLevel="0" max="3" min="3" style="1" width="16"/>
    <col collapsed="false" customWidth="true" hidden="false" outlineLevel="0" max="4" min="4" style="1" width="32"/>
  </cols>
  <sheetData>
    <row r="1" customFormat="false" ht="15" hidden="false" customHeight="true" outlineLevel="0" collapsed="false">
      <c r="A1" s="41" t="s">
        <v>226</v>
      </c>
    </row>
    <row r="2" customFormat="false" ht="21.75" hidden="false" customHeight="true" outlineLevel="0" collapsed="false">
      <c r="A2" s="25" t="s">
        <v>227</v>
      </c>
      <c r="C2" s="44" t="s">
        <v>116</v>
      </c>
      <c r="D2" s="100"/>
    </row>
    <row r="3" customFormat="false" ht="15" hidden="false" customHeight="true" outlineLevel="0" collapsed="false">
      <c r="A3" s="65" t="s">
        <v>228</v>
      </c>
      <c r="C3" s="44" t="s">
        <v>229</v>
      </c>
      <c r="D3" s="100"/>
    </row>
    <row r="5" customFormat="false" ht="30" hidden="false" customHeight="true" outlineLevel="0" collapsed="false">
      <c r="A5" s="101" t="s">
        <v>230</v>
      </c>
      <c r="B5" s="101"/>
      <c r="C5" s="101"/>
      <c r="D5" s="101"/>
    </row>
    <row r="6" customFormat="false" ht="15.75" hidden="false" customHeight="true" outlineLevel="0" collapsed="false">
      <c r="A6" s="114" t="s">
        <v>231</v>
      </c>
      <c r="B6" s="114"/>
      <c r="C6" s="114"/>
      <c r="D6" s="114"/>
    </row>
    <row r="8" customFormat="false" ht="15" hidden="false" customHeight="true" outlineLevel="0" collapsed="false">
      <c r="A8" s="115" t="s">
        <v>232</v>
      </c>
      <c r="B8" s="116" t="s">
        <v>233</v>
      </c>
      <c r="C8" s="116" t="s">
        <v>234</v>
      </c>
      <c r="D8" s="115" t="s">
        <v>235</v>
      </c>
    </row>
    <row r="9" customFormat="false" ht="21.75" hidden="false" customHeight="true" outlineLevel="0" collapsed="false">
      <c r="A9" s="117" t="s">
        <v>236</v>
      </c>
      <c r="B9" s="118"/>
      <c r="C9" s="119"/>
      <c r="D9" s="120"/>
    </row>
    <row r="10" customFormat="false" ht="21.75" hidden="false" customHeight="true" outlineLevel="0" collapsed="false">
      <c r="A10" s="117" t="s">
        <v>237</v>
      </c>
      <c r="B10" s="118"/>
      <c r="C10" s="119"/>
      <c r="D10" s="120"/>
    </row>
    <row r="11" customFormat="false" ht="21.75" hidden="false" customHeight="true" outlineLevel="0" collapsed="false">
      <c r="A11" s="121" t="s">
        <v>238</v>
      </c>
      <c r="B11" s="118"/>
      <c r="C11" s="119"/>
      <c r="D11" s="120"/>
    </row>
    <row r="12" customFormat="false" ht="21.75" hidden="false" customHeight="true" outlineLevel="0" collapsed="false">
      <c r="A12" s="117" t="s">
        <v>239</v>
      </c>
      <c r="B12" s="118"/>
      <c r="C12" s="119"/>
      <c r="D12" s="120"/>
    </row>
    <row r="13" customFormat="false" ht="21.75" hidden="false" customHeight="true" outlineLevel="0" collapsed="false">
      <c r="A13" s="121" t="s">
        <v>240</v>
      </c>
      <c r="B13" s="118"/>
      <c r="C13" s="119"/>
      <c r="D13" s="120"/>
    </row>
    <row r="14" customFormat="false" ht="21.75" hidden="false" customHeight="true" outlineLevel="0" collapsed="false">
      <c r="A14" s="121" t="s">
        <v>241</v>
      </c>
      <c r="B14" s="118"/>
      <c r="C14" s="119"/>
      <c r="D14" s="120"/>
    </row>
    <row r="15" customFormat="false" ht="21.75" hidden="false" customHeight="true" outlineLevel="0" collapsed="false">
      <c r="A15" s="121" t="s">
        <v>242</v>
      </c>
      <c r="B15" s="118"/>
      <c r="C15" s="119"/>
      <c r="D15" s="120"/>
    </row>
    <row r="16" customFormat="false" ht="21.75" hidden="false" customHeight="true" outlineLevel="0" collapsed="false">
      <c r="A16" s="121" t="s">
        <v>243</v>
      </c>
      <c r="B16" s="118"/>
      <c r="C16" s="119"/>
      <c r="D16" s="120"/>
    </row>
    <row r="17" customFormat="false" ht="21.75" hidden="false" customHeight="true" outlineLevel="0" collapsed="false">
      <c r="A17" s="121" t="s">
        <v>244</v>
      </c>
      <c r="B17" s="118"/>
      <c r="C17" s="119"/>
      <c r="D17" s="120"/>
    </row>
    <row r="18" customFormat="false" ht="21.75" hidden="false" customHeight="true" outlineLevel="0" collapsed="false">
      <c r="A18" s="121" t="s">
        <v>245</v>
      </c>
      <c r="B18" s="118"/>
      <c r="C18" s="119"/>
      <c r="D18" s="120"/>
    </row>
    <row r="19" customFormat="false" ht="21.75" hidden="false" customHeight="true" outlineLevel="0" collapsed="false">
      <c r="A19" s="121" t="s">
        <v>246</v>
      </c>
      <c r="B19" s="118"/>
      <c r="C19" s="119"/>
      <c r="D19" s="120"/>
    </row>
    <row r="20" customFormat="false" ht="21.75" hidden="false" customHeight="true" outlineLevel="0" collapsed="false">
      <c r="A20" s="121" t="s">
        <v>247</v>
      </c>
      <c r="B20" s="118"/>
      <c r="C20" s="119"/>
      <c r="D20" s="120"/>
    </row>
    <row r="21" customFormat="false" ht="21.75" hidden="false" customHeight="true" outlineLevel="0" collapsed="false">
      <c r="A21" s="121" t="s">
        <v>248</v>
      </c>
      <c r="B21" s="118"/>
      <c r="C21" s="119"/>
      <c r="D21" s="120"/>
    </row>
    <row r="22" customFormat="false" ht="24" hidden="false" customHeight="true" outlineLevel="0" collapsed="false">
      <c r="A22" s="122" t="s">
        <v>249</v>
      </c>
      <c r="B22" s="123" t="n">
        <f aca="false">SUM(B9:B21)</f>
        <v>0</v>
      </c>
      <c r="C22" s="124" t="n">
        <f aca="false">SUM(C9:C21)</f>
        <v>0</v>
      </c>
      <c r="D22" s="125"/>
    </row>
    <row r="24" customFormat="false" ht="18" hidden="false" customHeight="true" outlineLevel="0" collapsed="false">
      <c r="A24" s="126" t="s">
        <v>250</v>
      </c>
      <c r="B24" s="127" t="s">
        <v>251</v>
      </c>
      <c r="C24" s="126" t="s">
        <v>252</v>
      </c>
      <c r="D24" s="126" t="s">
        <v>253</v>
      </c>
    </row>
    <row r="25" customFormat="false" ht="31.5" hidden="false" customHeight="true" outlineLevel="0" collapsed="false">
      <c r="A25" s="128" t="n">
        <f aca="false">B9+B10+B12</f>
        <v>0</v>
      </c>
      <c r="B25" s="129" t="n">
        <f aca="false">IFERROR((B9+B10+B12)/B22,0)</f>
        <v>0</v>
      </c>
      <c r="C25" s="128" t="n">
        <f aca="false">B22</f>
        <v>0</v>
      </c>
      <c r="D25" s="130" t="n">
        <f aca="false">C22</f>
        <v>0</v>
      </c>
    </row>
    <row r="26" customFormat="false" ht="15.75" hidden="false" customHeight="true" outlineLevel="0" collapsed="false">
      <c r="A26" s="131" t="s">
        <v>254</v>
      </c>
      <c r="B26" s="132" t="s">
        <v>255</v>
      </c>
      <c r="C26" s="131" t="s">
        <v>256</v>
      </c>
      <c r="D26" s="131" t="s">
        <v>257</v>
      </c>
    </row>
    <row r="28" customFormat="false" ht="21.75" hidden="false" customHeight="true" outlineLevel="0" collapsed="false">
      <c r="A28" s="6" t="s">
        <v>258</v>
      </c>
      <c r="B28" s="6"/>
      <c r="C28" s="6"/>
      <c r="D28" s="6"/>
    </row>
    <row r="29" customFormat="false" ht="19.5" hidden="false" customHeight="true" outlineLevel="0" collapsed="false">
      <c r="A29" s="133" t="s">
        <v>259</v>
      </c>
      <c r="B29" s="133"/>
      <c r="C29" s="133"/>
      <c r="D29" s="133"/>
    </row>
    <row r="30" customFormat="false" ht="15.75" hidden="false" customHeight="true" outlineLevel="0" collapsed="false">
      <c r="A30" s="134" t="s">
        <v>260</v>
      </c>
      <c r="B30" s="134"/>
      <c r="C30" s="134"/>
      <c r="D30" s="134"/>
    </row>
    <row r="31" customFormat="false" ht="49.5" hidden="false" customHeight="true" outlineLevel="0" collapsed="false">
      <c r="A31" s="108"/>
      <c r="B31" s="108"/>
      <c r="C31" s="108"/>
      <c r="D31" s="108"/>
    </row>
    <row r="33" customFormat="false" ht="19.5" hidden="false" customHeight="true" outlineLevel="0" collapsed="false">
      <c r="A33" s="133" t="s">
        <v>261</v>
      </c>
      <c r="B33" s="133"/>
      <c r="C33" s="133"/>
      <c r="D33" s="133"/>
    </row>
    <row r="34" customFormat="false" ht="15.75" hidden="false" customHeight="true" outlineLevel="0" collapsed="false">
      <c r="A34" s="134" t="s">
        <v>262</v>
      </c>
      <c r="B34" s="134"/>
      <c r="C34" s="134"/>
      <c r="D34" s="134"/>
    </row>
    <row r="35" customFormat="false" ht="49.5" hidden="false" customHeight="true" outlineLevel="0" collapsed="false">
      <c r="A35" s="108"/>
      <c r="B35" s="108"/>
      <c r="C35" s="108"/>
      <c r="D35" s="108"/>
    </row>
    <row r="37" customFormat="false" ht="19.5" hidden="false" customHeight="true" outlineLevel="0" collapsed="false">
      <c r="A37" s="133" t="s">
        <v>263</v>
      </c>
      <c r="B37" s="133"/>
      <c r="C37" s="133"/>
      <c r="D37" s="133"/>
    </row>
    <row r="38" customFormat="false" ht="49.5" hidden="false" customHeight="true" outlineLevel="0" collapsed="false">
      <c r="A38" s="108"/>
      <c r="B38" s="108"/>
      <c r="C38" s="108"/>
      <c r="D38" s="108"/>
    </row>
  </sheetData>
  <mergeCells count="11">
    <mergeCell ref="A5:D5"/>
    <mergeCell ref="A6:D6"/>
    <mergeCell ref="A28:D28"/>
    <mergeCell ref="A29:D29"/>
    <mergeCell ref="A30:D30"/>
    <mergeCell ref="A31:D31"/>
    <mergeCell ref="A33:D33"/>
    <mergeCell ref="A34:D34"/>
    <mergeCell ref="A35:D35"/>
    <mergeCell ref="A37:D37"/>
    <mergeCell ref="A38:D38"/>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Lead Engine Tracker&amp;R&amp;9 movewithmomentum.com/freedom</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18"/>
    <col collapsed="false" customWidth="true" hidden="false" outlineLevel="0" max="3" min="3" style="1" width="12"/>
    <col collapsed="false" customWidth="true" hidden="false" outlineLevel="0" max="4" min="4" style="1" width="22"/>
    <col collapsed="false" customWidth="true" hidden="false" outlineLevel="0" max="5" min="5" style="1" width="16"/>
    <col collapsed="false" customWidth="true" hidden="false" outlineLevel="0" max="6" min="6" style="1" width="14"/>
    <col collapsed="false" customWidth="true" hidden="false" outlineLevel="0" max="7" min="7" style="1" width="16"/>
    <col collapsed="false" customWidth="true" hidden="false" outlineLevel="0" max="8" min="8" style="1" width="22"/>
  </cols>
  <sheetData>
    <row r="1" customFormat="false" ht="15" hidden="false" customHeight="true" outlineLevel="0" collapsed="false">
      <c r="A1" s="41" t="s">
        <v>264</v>
      </c>
    </row>
    <row r="2" customFormat="false" ht="21.75" hidden="false" customHeight="true" outlineLevel="0" collapsed="false">
      <c r="A2" s="25" t="s">
        <v>265</v>
      </c>
      <c r="F2" s="44" t="s">
        <v>116</v>
      </c>
      <c r="G2" s="100"/>
    </row>
    <row r="3" customFormat="false" ht="15" hidden="false" customHeight="true" outlineLevel="0" collapsed="false">
      <c r="A3" s="65" t="s">
        <v>266</v>
      </c>
      <c r="F3" s="44" t="s">
        <v>229</v>
      </c>
      <c r="G3" s="100"/>
    </row>
    <row r="5" customFormat="false" ht="31.5" hidden="false" customHeight="true" outlineLevel="0" collapsed="false">
      <c r="A5" s="101" t="s">
        <v>267</v>
      </c>
      <c r="B5" s="101"/>
      <c r="C5" s="101"/>
      <c r="D5" s="101"/>
      <c r="E5" s="101"/>
      <c r="F5" s="101"/>
      <c r="G5" s="101"/>
      <c r="H5" s="101"/>
    </row>
    <row r="7" customFormat="false" ht="15" hidden="false" customHeight="true" outlineLevel="0" collapsed="false">
      <c r="A7" s="135" t="s">
        <v>5</v>
      </c>
      <c r="B7" s="115" t="s">
        <v>268</v>
      </c>
      <c r="C7" s="115" t="s">
        <v>269</v>
      </c>
      <c r="D7" s="115" t="s">
        <v>270</v>
      </c>
      <c r="E7" s="115" t="s">
        <v>271</v>
      </c>
      <c r="F7" s="115" t="s">
        <v>272</v>
      </c>
      <c r="G7" s="115" t="s">
        <v>273</v>
      </c>
      <c r="H7" s="115" t="s">
        <v>274</v>
      </c>
    </row>
    <row r="8" customFormat="false" ht="18" hidden="false" customHeight="true" outlineLevel="0" collapsed="false">
      <c r="A8" s="136" t="s">
        <v>275</v>
      </c>
      <c r="B8" s="136"/>
      <c r="C8" s="136"/>
      <c r="D8" s="136"/>
      <c r="E8" s="136"/>
      <c r="F8" s="136"/>
      <c r="G8" s="136"/>
      <c r="H8" s="136"/>
    </row>
    <row r="9" customFormat="false" ht="25.5" hidden="false" customHeight="true" outlineLevel="0" collapsed="false">
      <c r="A9" s="137" t="n">
        <v>1</v>
      </c>
      <c r="B9" s="138"/>
      <c r="C9" s="138"/>
      <c r="D9" s="138"/>
      <c r="E9" s="138"/>
      <c r="F9" s="138"/>
      <c r="G9" s="138"/>
      <c r="H9" s="138"/>
    </row>
    <row r="10" customFormat="false" ht="25.5" hidden="false" customHeight="true" outlineLevel="0" collapsed="false">
      <c r="A10" s="137" t="n">
        <v>2</v>
      </c>
      <c r="B10" s="138"/>
      <c r="C10" s="138"/>
      <c r="D10" s="138"/>
      <c r="E10" s="138"/>
      <c r="F10" s="138"/>
      <c r="G10" s="138"/>
      <c r="H10" s="138"/>
    </row>
    <row r="11" customFormat="false" ht="25.5" hidden="false" customHeight="true" outlineLevel="0" collapsed="false">
      <c r="A11" s="137" t="n">
        <v>3</v>
      </c>
      <c r="B11" s="138"/>
      <c r="C11" s="138"/>
      <c r="D11" s="138"/>
      <c r="E11" s="138"/>
      <c r="F11" s="138"/>
      <c r="G11" s="138"/>
      <c r="H11" s="138"/>
    </row>
    <row r="12" customFormat="false" ht="25.5" hidden="false" customHeight="true" outlineLevel="0" collapsed="false">
      <c r="A12" s="137" t="n">
        <v>4</v>
      </c>
      <c r="B12" s="138"/>
      <c r="C12" s="138"/>
      <c r="D12" s="138"/>
      <c r="E12" s="138"/>
      <c r="F12" s="138"/>
      <c r="G12" s="138"/>
      <c r="H12" s="138"/>
    </row>
    <row r="13" customFormat="false" ht="25.5" hidden="false" customHeight="true" outlineLevel="0" collapsed="false">
      <c r="A13" s="137" t="n">
        <v>5</v>
      </c>
      <c r="B13" s="138"/>
      <c r="C13" s="138"/>
      <c r="D13" s="138"/>
      <c r="E13" s="138"/>
      <c r="F13" s="138"/>
      <c r="G13" s="138"/>
      <c r="H13" s="138"/>
    </row>
    <row r="14" customFormat="false" ht="18" hidden="false" customHeight="true" outlineLevel="0" collapsed="false">
      <c r="A14" s="136" t="s">
        <v>276</v>
      </c>
      <c r="B14" s="136"/>
      <c r="C14" s="136"/>
      <c r="D14" s="136"/>
      <c r="E14" s="136"/>
      <c r="F14" s="136"/>
      <c r="G14" s="136"/>
      <c r="H14" s="136"/>
    </row>
    <row r="15" customFormat="false" ht="25.5" hidden="false" customHeight="true" outlineLevel="0" collapsed="false">
      <c r="A15" s="139" t="n">
        <v>6</v>
      </c>
      <c r="B15" s="138"/>
      <c r="C15" s="138"/>
      <c r="D15" s="138"/>
      <c r="E15" s="138"/>
      <c r="F15" s="138"/>
      <c r="G15" s="138"/>
      <c r="H15" s="138"/>
    </row>
    <row r="16" customFormat="false" ht="25.5" hidden="false" customHeight="true" outlineLevel="0" collapsed="false">
      <c r="A16" s="139" t="n">
        <v>7</v>
      </c>
      <c r="B16" s="138"/>
      <c r="C16" s="138"/>
      <c r="D16" s="138"/>
      <c r="E16" s="138"/>
      <c r="F16" s="138"/>
      <c r="G16" s="138"/>
      <c r="H16" s="138"/>
    </row>
    <row r="17" customFormat="false" ht="25.5" hidden="false" customHeight="true" outlineLevel="0" collapsed="false">
      <c r="A17" s="139" t="n">
        <v>8</v>
      </c>
      <c r="B17" s="138"/>
      <c r="C17" s="138"/>
      <c r="D17" s="138"/>
      <c r="E17" s="138"/>
      <c r="F17" s="138"/>
      <c r="G17" s="138"/>
      <c r="H17" s="138"/>
    </row>
    <row r="19" customFormat="false" ht="21.75" hidden="false" customHeight="true" outlineLevel="0" collapsed="false">
      <c r="A19" s="6" t="s">
        <v>277</v>
      </c>
      <c r="B19" s="6"/>
      <c r="C19" s="6"/>
      <c r="D19" s="6"/>
      <c r="E19" s="6"/>
      <c r="F19" s="6"/>
      <c r="G19" s="6"/>
      <c r="H19" s="6"/>
    </row>
    <row r="20" customFormat="false" ht="18" hidden="false" customHeight="true" outlineLevel="0" collapsed="false">
      <c r="A20" s="140" t="s">
        <v>278</v>
      </c>
      <c r="B20" s="140"/>
      <c r="C20" s="140" t="s">
        <v>279</v>
      </c>
      <c r="D20" s="140"/>
      <c r="E20" s="140" t="s">
        <v>280</v>
      </c>
      <c r="F20" s="140" t="s">
        <v>274</v>
      </c>
      <c r="G20" s="140"/>
      <c r="H20" s="140"/>
    </row>
    <row r="21" customFormat="false" ht="24" hidden="false" customHeight="true" outlineLevel="0" collapsed="false">
      <c r="A21" s="141" t="s">
        <v>281</v>
      </c>
      <c r="B21" s="141"/>
      <c r="C21" s="142" t="s">
        <v>282</v>
      </c>
      <c r="D21" s="142"/>
      <c r="E21" s="119"/>
      <c r="F21" s="143"/>
      <c r="G21" s="143"/>
      <c r="H21" s="143"/>
    </row>
    <row r="22" customFormat="false" ht="24" hidden="false" customHeight="true" outlineLevel="0" collapsed="false">
      <c r="A22" s="141" t="s">
        <v>283</v>
      </c>
      <c r="B22" s="141"/>
      <c r="C22" s="142" t="s">
        <v>284</v>
      </c>
      <c r="D22" s="142"/>
      <c r="E22" s="119"/>
      <c r="F22" s="143"/>
      <c r="G22" s="143"/>
      <c r="H22" s="143"/>
    </row>
    <row r="23" customFormat="false" ht="24" hidden="false" customHeight="true" outlineLevel="0" collapsed="false">
      <c r="A23" s="141" t="s">
        <v>285</v>
      </c>
      <c r="B23" s="141"/>
      <c r="C23" s="142" t="s">
        <v>286</v>
      </c>
      <c r="D23" s="142"/>
      <c r="E23" s="119"/>
      <c r="F23" s="143"/>
      <c r="G23" s="143"/>
      <c r="H23" s="143"/>
    </row>
    <row r="24" customFormat="false" ht="24" hidden="false" customHeight="true" outlineLevel="0" collapsed="false">
      <c r="A24" s="141"/>
      <c r="B24" s="141"/>
      <c r="C24" s="142"/>
      <c r="D24" s="142"/>
      <c r="E24" s="119"/>
      <c r="F24" s="143"/>
      <c r="G24" s="143"/>
      <c r="H24" s="143"/>
    </row>
    <row r="26" customFormat="false" ht="21.75" hidden="false" customHeight="true" outlineLevel="0" collapsed="false">
      <c r="A26" s="6" t="s">
        <v>287</v>
      </c>
      <c r="B26" s="6"/>
      <c r="C26" s="6"/>
      <c r="D26" s="6"/>
      <c r="E26" s="6"/>
      <c r="F26" s="6"/>
      <c r="G26" s="6"/>
      <c r="H26" s="6"/>
    </row>
    <row r="27" customFormat="false" ht="18" hidden="false" customHeight="true" outlineLevel="0" collapsed="false">
      <c r="A27" s="144" t="s">
        <v>288</v>
      </c>
      <c r="B27" s="144"/>
      <c r="C27" s="145" t="s">
        <v>289</v>
      </c>
      <c r="D27" s="144" t="s">
        <v>290</v>
      </c>
      <c r="E27" s="144"/>
      <c r="F27" s="145" t="s">
        <v>289</v>
      </c>
      <c r="G27" s="144" t="s">
        <v>291</v>
      </c>
      <c r="H27" s="144"/>
    </row>
    <row r="28" customFormat="false" ht="18" hidden="false" customHeight="true" outlineLevel="0" collapsed="false">
      <c r="A28" s="146" t="s">
        <v>292</v>
      </c>
      <c r="B28" s="146"/>
      <c r="D28" s="146" t="s">
        <v>293</v>
      </c>
      <c r="E28" s="146"/>
      <c r="G28" s="146" t="s">
        <v>294</v>
      </c>
      <c r="H28" s="146"/>
    </row>
    <row r="29" customFormat="false" ht="18" hidden="false" customHeight="true" outlineLevel="0" collapsed="false">
      <c r="A29" s="147" t="s">
        <v>295</v>
      </c>
      <c r="B29" s="147"/>
      <c r="D29" s="147" t="s">
        <v>296</v>
      </c>
      <c r="E29" s="147"/>
      <c r="G29" s="147" t="s">
        <v>297</v>
      </c>
      <c r="H29" s="147"/>
    </row>
    <row r="30" customFormat="false" ht="18" hidden="false" customHeight="true" outlineLevel="0" collapsed="false">
      <c r="A30" s="145" t="s">
        <v>298</v>
      </c>
      <c r="B30" s="144" t="s">
        <v>299</v>
      </c>
      <c r="C30" s="144"/>
      <c r="D30" s="144"/>
      <c r="E30" s="145" t="s">
        <v>289</v>
      </c>
      <c r="F30" s="148" t="s">
        <v>300</v>
      </c>
      <c r="G30" s="148"/>
      <c r="H30" s="148"/>
    </row>
    <row r="31" customFormat="false" ht="18" hidden="false" customHeight="true" outlineLevel="0" collapsed="false">
      <c r="B31" s="146" t="s">
        <v>301</v>
      </c>
      <c r="C31" s="146"/>
      <c r="D31" s="146"/>
      <c r="F31" s="149" t="s">
        <v>302</v>
      </c>
      <c r="G31" s="149"/>
      <c r="H31" s="149"/>
    </row>
    <row r="32" customFormat="false" ht="18" hidden="false" customHeight="true" outlineLevel="0" collapsed="false">
      <c r="B32" s="147" t="s">
        <v>303</v>
      </c>
      <c r="C32" s="147"/>
      <c r="D32" s="147"/>
      <c r="F32" s="150" t="s">
        <v>304</v>
      </c>
      <c r="G32" s="150"/>
      <c r="H32" s="150"/>
    </row>
    <row r="34" customFormat="false" ht="21.75" hidden="false" customHeight="true" outlineLevel="0" collapsed="false">
      <c r="A34" s="12" t="s">
        <v>305</v>
      </c>
      <c r="B34" s="12"/>
      <c r="C34" s="12"/>
      <c r="D34" s="12"/>
      <c r="E34" s="12"/>
      <c r="F34" s="12"/>
      <c r="G34" s="12"/>
      <c r="H34" s="12"/>
    </row>
    <row r="35" customFormat="false" ht="19.5" hidden="false" customHeight="true" outlineLevel="0" collapsed="false">
      <c r="A35" s="133" t="s">
        <v>306</v>
      </c>
      <c r="B35" s="133"/>
      <c r="C35" s="133"/>
      <c r="D35" s="133"/>
      <c r="E35" s="133"/>
      <c r="F35" s="133"/>
      <c r="G35" s="133"/>
      <c r="H35" s="133"/>
    </row>
    <row r="36" customFormat="false" ht="15.75" hidden="false" customHeight="true" outlineLevel="0" collapsed="false">
      <c r="A36" s="134" t="s">
        <v>307</v>
      </c>
      <c r="B36" s="134"/>
      <c r="C36" s="134"/>
      <c r="D36" s="134"/>
      <c r="E36" s="134"/>
      <c r="F36" s="134"/>
      <c r="G36" s="134"/>
      <c r="H36" s="134"/>
    </row>
    <row r="37" customFormat="false" ht="39.75" hidden="false" customHeight="true" outlineLevel="0" collapsed="false">
      <c r="A37" s="108"/>
      <c r="B37" s="108"/>
      <c r="C37" s="108"/>
      <c r="D37" s="108"/>
      <c r="E37" s="108"/>
      <c r="F37" s="108"/>
      <c r="G37" s="108"/>
      <c r="H37" s="108"/>
    </row>
    <row r="39" customFormat="false" ht="19.5" hidden="false" customHeight="true" outlineLevel="0" collapsed="false">
      <c r="A39" s="133" t="s">
        <v>308</v>
      </c>
      <c r="B39" s="133"/>
      <c r="C39" s="133"/>
      <c r="D39" s="133"/>
      <c r="E39" s="133"/>
      <c r="F39" s="133"/>
      <c r="G39" s="133"/>
      <c r="H39" s="133"/>
    </row>
    <row r="40" customFormat="false" ht="15.75" hidden="false" customHeight="true" outlineLevel="0" collapsed="false">
      <c r="A40" s="134" t="s">
        <v>309</v>
      </c>
      <c r="B40" s="134"/>
      <c r="C40" s="134"/>
      <c r="D40" s="134"/>
      <c r="E40" s="134"/>
      <c r="F40" s="134"/>
      <c r="G40" s="134"/>
      <c r="H40" s="134"/>
    </row>
    <row r="41" customFormat="false" ht="39.75" hidden="false" customHeight="true" outlineLevel="0" collapsed="false">
      <c r="A41" s="108"/>
      <c r="B41" s="108"/>
      <c r="C41" s="108"/>
      <c r="D41" s="108"/>
      <c r="E41" s="108"/>
      <c r="F41" s="108"/>
      <c r="G41" s="108"/>
      <c r="H41" s="108"/>
    </row>
    <row r="43" customFormat="false" ht="19.5" hidden="false" customHeight="true" outlineLevel="0" collapsed="false">
      <c r="A43" s="133" t="s">
        <v>310</v>
      </c>
      <c r="B43" s="133"/>
      <c r="C43" s="133"/>
      <c r="D43" s="133"/>
      <c r="E43" s="133"/>
      <c r="F43" s="133"/>
      <c r="G43" s="133"/>
      <c r="H43" s="133"/>
    </row>
    <row r="44" customFormat="false" ht="15.75" hidden="false" customHeight="true" outlineLevel="0" collapsed="false">
      <c r="A44" s="134" t="s">
        <v>311</v>
      </c>
      <c r="B44" s="134"/>
      <c r="C44" s="134"/>
      <c r="D44" s="134"/>
      <c r="E44" s="134"/>
      <c r="F44" s="134"/>
      <c r="G44" s="134"/>
      <c r="H44" s="134"/>
    </row>
    <row r="45" customFormat="false" ht="39.75" hidden="false" customHeight="true" outlineLevel="0" collapsed="false">
      <c r="A45" s="108"/>
      <c r="B45" s="108"/>
      <c r="C45" s="108"/>
      <c r="D45" s="108"/>
      <c r="E45" s="108"/>
      <c r="F45" s="108"/>
      <c r="G45" s="108"/>
      <c r="H45" s="108"/>
    </row>
    <row r="47" customFormat="false" ht="19.5" hidden="false" customHeight="true" outlineLevel="0" collapsed="false">
      <c r="A47" s="133" t="s">
        <v>312</v>
      </c>
      <c r="B47" s="133"/>
      <c r="C47" s="133"/>
      <c r="D47" s="133"/>
      <c r="E47" s="133"/>
      <c r="F47" s="133"/>
      <c r="G47" s="133"/>
      <c r="H47" s="133"/>
    </row>
    <row r="48" customFormat="false" ht="15.75" hidden="false" customHeight="true" outlineLevel="0" collapsed="false">
      <c r="A48" s="134" t="s">
        <v>313</v>
      </c>
      <c r="B48" s="134"/>
      <c r="C48" s="134"/>
      <c r="D48" s="134"/>
      <c r="E48" s="134"/>
      <c r="F48" s="134"/>
      <c r="G48" s="134"/>
      <c r="H48" s="134"/>
    </row>
    <row r="49" customFormat="false" ht="39.75" hidden="false" customHeight="true" outlineLevel="0" collapsed="false">
      <c r="A49" s="108"/>
      <c r="B49" s="108"/>
      <c r="C49" s="108"/>
      <c r="D49" s="108"/>
      <c r="E49" s="108"/>
      <c r="F49" s="108"/>
      <c r="G49" s="108"/>
      <c r="H49" s="108"/>
    </row>
  </sheetData>
  <mergeCells count="48">
    <mergeCell ref="A5:H5"/>
    <mergeCell ref="A8:H8"/>
    <mergeCell ref="A14:H14"/>
    <mergeCell ref="A19:H19"/>
    <mergeCell ref="A20:B20"/>
    <mergeCell ref="C20:D20"/>
    <mergeCell ref="F20:H20"/>
    <mergeCell ref="A21:B21"/>
    <mergeCell ref="C21:D21"/>
    <mergeCell ref="F21:H21"/>
    <mergeCell ref="A22:B22"/>
    <mergeCell ref="C22:D22"/>
    <mergeCell ref="F22:H22"/>
    <mergeCell ref="A23:B23"/>
    <mergeCell ref="C23:D23"/>
    <mergeCell ref="F23:H23"/>
    <mergeCell ref="A24:B24"/>
    <mergeCell ref="C24:D24"/>
    <mergeCell ref="F24:H24"/>
    <mergeCell ref="A26:H26"/>
    <mergeCell ref="A27:B27"/>
    <mergeCell ref="D27:E27"/>
    <mergeCell ref="G27:H27"/>
    <mergeCell ref="A28:B28"/>
    <mergeCell ref="D28:E28"/>
    <mergeCell ref="G28:H28"/>
    <mergeCell ref="A29:B29"/>
    <mergeCell ref="D29:E29"/>
    <mergeCell ref="G29:H29"/>
    <mergeCell ref="B30:D30"/>
    <mergeCell ref="F30:H30"/>
    <mergeCell ref="B31:D31"/>
    <mergeCell ref="F31:H31"/>
    <mergeCell ref="B32:D32"/>
    <mergeCell ref="F32:H32"/>
    <mergeCell ref="A34:H34"/>
    <mergeCell ref="A35:H35"/>
    <mergeCell ref="A36:H36"/>
    <mergeCell ref="A37:H37"/>
    <mergeCell ref="A39:H39"/>
    <mergeCell ref="A40:H40"/>
    <mergeCell ref="A41:H41"/>
    <mergeCell ref="A43:H43"/>
    <mergeCell ref="A44:H44"/>
    <mergeCell ref="A45:H45"/>
    <mergeCell ref="A47:H47"/>
    <mergeCell ref="A48:H48"/>
    <mergeCell ref="A49:H49"/>
  </mergeCells>
  <printOptions headings="false" gridLines="false" gridLinesSet="true" horizontalCentered="false" verticalCentered="false"/>
  <pageMargins left="0.35" right="0.35" top="0.4" bottom="0.4"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&amp;L&amp;"Arial,Italic"&amp;9 Get In to Get Out · The Media Gameplan&amp;R&amp;9 movewithmomentum.com/freedom</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11"/>
    <col collapsed="false" customWidth="true" hidden="false" outlineLevel="0" max="3" min="3" style="1" width="26"/>
    <col collapsed="false" customWidth="true" hidden="false" outlineLevel="0" max="4" min="4" style="1" width="12"/>
    <col collapsed="false" customWidth="true" hidden="false" outlineLevel="0" max="5" min="5" style="1" width="26"/>
  </cols>
  <sheetData>
    <row r="1" customFormat="false" ht="15" hidden="false" customHeight="true" outlineLevel="0" collapsed="false">
      <c r="A1" s="41" t="s">
        <v>314</v>
      </c>
    </row>
    <row r="2" customFormat="false" ht="21.75" hidden="false" customHeight="true" outlineLevel="0" collapsed="false">
      <c r="A2" s="25" t="s">
        <v>30</v>
      </c>
      <c r="D2" s="44" t="s">
        <v>116</v>
      </c>
      <c r="E2" s="100"/>
    </row>
    <row r="3" customFormat="false" ht="15" hidden="false" customHeight="true" outlineLevel="0" collapsed="false">
      <c r="A3" s="65" t="s">
        <v>315</v>
      </c>
      <c r="D3" s="44" t="s">
        <v>316</v>
      </c>
      <c r="E3" s="100"/>
    </row>
    <row r="5" customFormat="false" ht="31.5" hidden="false" customHeight="true" outlineLevel="0" collapsed="false">
      <c r="A5" s="101" t="s">
        <v>317</v>
      </c>
      <c r="B5" s="101"/>
      <c r="C5" s="101"/>
      <c r="D5" s="101"/>
      <c r="E5" s="101"/>
    </row>
    <row r="7" customFormat="false" ht="21.75" hidden="false" customHeight="true" outlineLevel="0" collapsed="false">
      <c r="A7" s="6" t="s">
        <v>318</v>
      </c>
      <c r="B7" s="6"/>
      <c r="C7" s="6"/>
      <c r="D7" s="6"/>
      <c r="E7" s="6"/>
    </row>
    <row r="9" customFormat="false" ht="18" hidden="false" customHeight="true" outlineLevel="0" collapsed="false">
      <c r="A9" s="151" t="s">
        <v>319</v>
      </c>
      <c r="C9" s="151" t="s">
        <v>320</v>
      </c>
      <c r="E9" s="151" t="s">
        <v>321</v>
      </c>
    </row>
    <row r="10" customFormat="false" ht="15.75" hidden="false" customHeight="true" outlineLevel="0" collapsed="false">
      <c r="A10" s="152" t="s">
        <v>322</v>
      </c>
      <c r="C10" s="152" t="s">
        <v>323</v>
      </c>
      <c r="E10" s="152" t="s">
        <v>324</v>
      </c>
    </row>
    <row r="11" customFormat="false" ht="30" hidden="false" customHeight="true" outlineLevel="0" collapsed="false">
      <c r="A11" s="153" t="n">
        <v>200</v>
      </c>
      <c r="C11" s="153" t="n">
        <v>20</v>
      </c>
      <c r="E11" s="154" t="n">
        <v>0.2</v>
      </c>
    </row>
    <row r="12" customFormat="false" ht="7.5" hidden="false" customHeight="true" outlineLevel="0" collapsed="false">
      <c r="A12" s="155"/>
    </row>
    <row r="13" customFormat="false" ht="18" hidden="false" customHeight="true" outlineLevel="0" collapsed="false">
      <c r="A13" s="127" t="s">
        <v>325</v>
      </c>
      <c r="C13" s="126" t="s">
        <v>326</v>
      </c>
      <c r="E13" s="126" t="s">
        <v>327</v>
      </c>
    </row>
    <row r="14" customFormat="false" ht="33.75" hidden="false" customHeight="true" outlineLevel="0" collapsed="false">
      <c r="A14" s="156" t="n">
        <f aca="false">IFERROR(C11/A11,0)</f>
        <v>0.1</v>
      </c>
      <c r="C14" s="157" t="n">
        <f aca="false">ROUND(A11*E11,0)</f>
        <v>40</v>
      </c>
      <c r="E14" s="157" t="n">
        <f aca="false">MAX(0,ROUND(A11*E11,0)-C11)</f>
        <v>20</v>
      </c>
    </row>
    <row r="15" customFormat="false" ht="15.75" hidden="false" customHeight="true" outlineLevel="0" collapsed="false">
      <c r="A15" s="132" t="s">
        <v>328</v>
      </c>
      <c r="C15" s="131" t="s">
        <v>329</v>
      </c>
      <c r="E15" s="131" t="s">
        <v>330</v>
      </c>
    </row>
    <row r="17" customFormat="false" ht="18" hidden="false" customHeight="true" outlineLevel="0" collapsed="false">
      <c r="A17" s="158" t="s">
        <v>331</v>
      </c>
      <c r="B17" s="158"/>
      <c r="C17" s="158"/>
      <c r="D17" s="158"/>
      <c r="E17" s="158"/>
    </row>
    <row r="18" customFormat="false" ht="18" hidden="false" customHeight="true" outlineLevel="0" collapsed="false">
      <c r="A18" s="159" t="s">
        <v>332</v>
      </c>
      <c r="C18" s="159" t="s">
        <v>333</v>
      </c>
      <c r="E18" s="159" t="s">
        <v>334</v>
      </c>
    </row>
    <row r="19" customFormat="false" ht="31.5" hidden="false" customHeight="true" outlineLevel="0" collapsed="false">
      <c r="A19" s="160" t="s">
        <v>335</v>
      </c>
      <c r="C19" s="160" t="s">
        <v>336</v>
      </c>
      <c r="E19" s="160" t="s">
        <v>337</v>
      </c>
    </row>
    <row r="21" customFormat="false" ht="21.75" hidden="false" customHeight="true" outlineLevel="0" collapsed="false">
      <c r="A21" s="12" t="s">
        <v>338</v>
      </c>
      <c r="B21" s="12"/>
      <c r="C21" s="12"/>
      <c r="D21" s="12"/>
      <c r="E21" s="12"/>
    </row>
    <row r="23" customFormat="false" ht="30" hidden="false" customHeight="true" outlineLevel="0" collapsed="false">
      <c r="A23" s="151" t="s">
        <v>339</v>
      </c>
      <c r="C23" s="161" t="s">
        <v>340</v>
      </c>
      <c r="E23" s="161" t="s">
        <v>341</v>
      </c>
    </row>
    <row r="24" customFormat="false" ht="15.75" hidden="false" customHeight="true" outlineLevel="0" collapsed="false">
      <c r="A24" s="152" t="s">
        <v>342</v>
      </c>
      <c r="C24" s="152" t="s">
        <v>343</v>
      </c>
      <c r="E24" s="152" t="s">
        <v>344</v>
      </c>
    </row>
    <row r="25" customFormat="false" ht="30" hidden="false" customHeight="true" outlineLevel="0" collapsed="false">
      <c r="A25" s="162"/>
      <c r="C25" s="163"/>
      <c r="E25" s="120"/>
    </row>
    <row r="28" customFormat="false" ht="19.5" hidden="false" customHeight="true" outlineLevel="0" collapsed="false">
      <c r="A28" s="164" t="s">
        <v>345</v>
      </c>
      <c r="B28" s="164"/>
      <c r="C28" s="164"/>
      <c r="D28" s="164"/>
      <c r="E28" s="164"/>
    </row>
    <row r="29" customFormat="false" ht="18" hidden="false" customHeight="true" outlineLevel="0" collapsed="false">
      <c r="A29" s="165" t="s">
        <v>346</v>
      </c>
      <c r="B29" s="166" t="s">
        <v>347</v>
      </c>
      <c r="C29" s="165" t="s">
        <v>348</v>
      </c>
      <c r="D29" s="165"/>
      <c r="E29" s="166" t="s">
        <v>349</v>
      </c>
    </row>
    <row r="30" customFormat="false" ht="21.75" hidden="false" customHeight="true" outlineLevel="0" collapsed="false">
      <c r="A30" s="167" t="s">
        <v>350</v>
      </c>
      <c r="B30" s="118"/>
      <c r="C30" s="168"/>
      <c r="D30" s="168"/>
      <c r="E30" s="119"/>
    </row>
    <row r="31" customFormat="false" ht="21.75" hidden="false" customHeight="true" outlineLevel="0" collapsed="false">
      <c r="A31" s="167" t="s">
        <v>351</v>
      </c>
      <c r="B31" s="118"/>
      <c r="C31" s="168"/>
      <c r="D31" s="168"/>
      <c r="E31" s="119"/>
    </row>
    <row r="32" customFormat="false" ht="21.75" hidden="false" customHeight="true" outlineLevel="0" collapsed="false">
      <c r="A32" s="167" t="s">
        <v>352</v>
      </c>
      <c r="B32" s="118"/>
      <c r="C32" s="168"/>
      <c r="D32" s="168"/>
      <c r="E32" s="119"/>
    </row>
    <row r="33" customFormat="false" ht="21.75" hidden="false" customHeight="true" outlineLevel="0" collapsed="false">
      <c r="A33" s="167" t="s">
        <v>353</v>
      </c>
      <c r="B33" s="118"/>
      <c r="C33" s="168"/>
      <c r="D33" s="168"/>
      <c r="E33" s="119"/>
    </row>
    <row r="34" customFormat="false" ht="21.75" hidden="false" customHeight="true" outlineLevel="0" collapsed="false">
      <c r="A34" s="167" t="s">
        <v>354</v>
      </c>
      <c r="B34" s="118"/>
      <c r="C34" s="168"/>
      <c r="D34" s="168"/>
      <c r="E34" s="119"/>
    </row>
    <row r="35" customFormat="false" ht="21.75" hidden="false" customHeight="true" outlineLevel="0" collapsed="false">
      <c r="A35" s="167" t="s">
        <v>355</v>
      </c>
      <c r="B35" s="118"/>
      <c r="C35" s="168"/>
      <c r="D35" s="168"/>
      <c r="E35" s="119"/>
    </row>
    <row r="36" customFormat="false" ht="24" hidden="false" customHeight="true" outlineLevel="0" collapsed="false">
      <c r="A36" s="122" t="s">
        <v>132</v>
      </c>
      <c r="B36" s="169" t="n">
        <f aca="false">SUM(B30:B35)</f>
        <v>0</v>
      </c>
      <c r="C36" s="170"/>
      <c r="D36" s="170"/>
      <c r="E36" s="171" t="n">
        <f aca="false">SUM(E30:E35)</f>
        <v>0</v>
      </c>
    </row>
    <row r="38" customFormat="false" ht="31.5" hidden="false" customHeight="true" outlineLevel="0" collapsed="false">
      <c r="A38" s="172" t="s">
        <v>356</v>
      </c>
      <c r="B38" s="172"/>
      <c r="C38" s="172"/>
      <c r="D38" s="172"/>
      <c r="E38" s="172"/>
    </row>
  </sheetData>
  <mergeCells count="14">
    <mergeCell ref="A5:E5"/>
    <mergeCell ref="A7:E7"/>
    <mergeCell ref="A17:E17"/>
    <mergeCell ref="A21:E21"/>
    <mergeCell ref="A28:E28"/>
    <mergeCell ref="C29:D29"/>
    <mergeCell ref="C30:D30"/>
    <mergeCell ref="C31:D31"/>
    <mergeCell ref="C32:D32"/>
    <mergeCell ref="C33:D33"/>
    <mergeCell ref="C34:D34"/>
    <mergeCell ref="C35:D35"/>
    <mergeCell ref="C36:D36"/>
    <mergeCell ref="A38:E38"/>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Database Health Check&amp;R&amp;9 movewithmomentum.com/freedom</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7"/>
    <col collapsed="false" customWidth="true" hidden="false" outlineLevel="0" max="2" min="2" style="1" width="36"/>
    <col collapsed="false" customWidth="true" hidden="false" outlineLevel="0" max="3" min="3" style="1" width="11"/>
    <col collapsed="false" customWidth="true" hidden="false" outlineLevel="0" max="5" min="5" style="1" width="32"/>
  </cols>
  <sheetData>
    <row r="1" customFormat="false" ht="15" hidden="false" customHeight="true" outlineLevel="0" collapsed="false">
      <c r="A1" s="41" t="s">
        <v>357</v>
      </c>
    </row>
    <row r="2" customFormat="false" ht="21.75" hidden="false" customHeight="true" outlineLevel="0" collapsed="false">
      <c r="A2" s="25" t="s">
        <v>34</v>
      </c>
      <c r="D2" s="44" t="s">
        <v>116</v>
      </c>
      <c r="E2" s="100"/>
    </row>
    <row r="3" customFormat="false" ht="15" hidden="false" customHeight="true" outlineLevel="0" collapsed="false">
      <c r="A3" s="65" t="s">
        <v>358</v>
      </c>
      <c r="D3" s="44" t="s">
        <v>316</v>
      </c>
      <c r="E3" s="100"/>
    </row>
    <row r="5" customFormat="false" ht="21.75" hidden="false" customHeight="true" outlineLevel="0" collapsed="false">
      <c r="A5" s="101" t="s">
        <v>359</v>
      </c>
      <c r="B5" s="101"/>
      <c r="C5" s="101"/>
      <c r="D5" s="101"/>
      <c r="E5" s="101"/>
    </row>
    <row r="7" customFormat="false" ht="15.75" hidden="false" customHeight="true" outlineLevel="0" collapsed="false">
      <c r="A7" s="173" t="s">
        <v>360</v>
      </c>
      <c r="B7" s="173"/>
      <c r="C7" s="173"/>
      <c r="D7" s="173"/>
      <c r="E7" s="173"/>
    </row>
    <row r="8" customFormat="false" ht="15.75" hidden="false" customHeight="true" outlineLevel="0" collapsed="false">
      <c r="A8" s="174" t="s">
        <v>361</v>
      </c>
      <c r="B8" s="174" t="s">
        <v>362</v>
      </c>
      <c r="C8" s="175" t="s">
        <v>363</v>
      </c>
      <c r="D8" s="174" t="s">
        <v>364</v>
      </c>
      <c r="E8" s="174" t="s">
        <v>365</v>
      </c>
    </row>
    <row r="9" customFormat="false" ht="24" hidden="false" customHeight="true" outlineLevel="0" collapsed="false">
      <c r="A9" s="176" t="s">
        <v>366</v>
      </c>
      <c r="B9" s="176" t="s">
        <v>367</v>
      </c>
      <c r="C9" s="176" t="s">
        <v>368</v>
      </c>
      <c r="D9" s="176" t="s">
        <v>369</v>
      </c>
      <c r="E9" s="176" t="s">
        <v>370</v>
      </c>
    </row>
    <row r="11" customFormat="false" ht="18" hidden="false" customHeight="true" outlineLevel="0" collapsed="false">
      <c r="A11" s="115" t="s">
        <v>371</v>
      </c>
      <c r="B11" s="115" t="s">
        <v>372</v>
      </c>
      <c r="C11" s="135" t="s">
        <v>373</v>
      </c>
      <c r="D11" s="135" t="s">
        <v>374</v>
      </c>
      <c r="E11" s="115" t="s">
        <v>375</v>
      </c>
    </row>
    <row r="12" customFormat="false" ht="13.5" hidden="false" customHeight="true" outlineLevel="0" collapsed="false">
      <c r="A12" s="177"/>
      <c r="B12" s="177"/>
      <c r="C12" s="178" t="s">
        <v>376</v>
      </c>
      <c r="D12" s="178" t="s">
        <v>377</v>
      </c>
      <c r="E12" s="177"/>
    </row>
    <row r="13" customFormat="false" ht="30" hidden="false" customHeight="true" outlineLevel="0" collapsed="false">
      <c r="A13" s="179" t="s">
        <v>378</v>
      </c>
      <c r="B13" s="180" t="s">
        <v>379</v>
      </c>
      <c r="C13" s="153"/>
      <c r="D13" s="153"/>
      <c r="E13" s="120"/>
    </row>
    <row r="14" customFormat="false" ht="30" hidden="false" customHeight="true" outlineLevel="0" collapsed="false">
      <c r="A14" s="179" t="s">
        <v>380</v>
      </c>
      <c r="B14" s="180" t="s">
        <v>381</v>
      </c>
      <c r="C14" s="153"/>
      <c r="D14" s="153"/>
      <c r="E14" s="120"/>
    </row>
    <row r="15" customFormat="false" ht="30" hidden="false" customHeight="true" outlineLevel="0" collapsed="false">
      <c r="A15" s="179" t="s">
        <v>382</v>
      </c>
      <c r="B15" s="180" t="s">
        <v>383</v>
      </c>
      <c r="C15" s="153"/>
      <c r="D15" s="153"/>
      <c r="E15" s="120"/>
    </row>
    <row r="16" customFormat="false" ht="30" hidden="false" customHeight="true" outlineLevel="0" collapsed="false">
      <c r="A16" s="179" t="s">
        <v>384</v>
      </c>
      <c r="B16" s="180" t="s">
        <v>385</v>
      </c>
      <c r="C16" s="153"/>
      <c r="D16" s="153"/>
      <c r="E16" s="120"/>
    </row>
    <row r="17" customFormat="false" ht="30" hidden="false" customHeight="true" outlineLevel="0" collapsed="false">
      <c r="A17" s="179" t="s">
        <v>386</v>
      </c>
      <c r="B17" s="180" t="s">
        <v>387</v>
      </c>
      <c r="C17" s="153"/>
      <c r="D17" s="153"/>
      <c r="E17" s="120"/>
    </row>
    <row r="18" customFormat="false" ht="30" hidden="false" customHeight="true" outlineLevel="0" collapsed="false">
      <c r="A18" s="179" t="s">
        <v>388</v>
      </c>
      <c r="B18" s="180" t="s">
        <v>389</v>
      </c>
      <c r="C18" s="153"/>
      <c r="D18" s="153"/>
      <c r="E18" s="120"/>
    </row>
    <row r="19" customFormat="false" ht="30" hidden="false" customHeight="true" outlineLevel="0" collapsed="false">
      <c r="A19" s="179" t="s">
        <v>390</v>
      </c>
      <c r="B19" s="180" t="s">
        <v>391</v>
      </c>
      <c r="C19" s="153"/>
      <c r="D19" s="153"/>
      <c r="E19" s="120"/>
    </row>
    <row r="20" customFormat="false" ht="31.5" hidden="false" customHeight="true" outlineLevel="0" collapsed="false">
      <c r="A20" s="181" t="s">
        <v>392</v>
      </c>
      <c r="B20" s="182"/>
      <c r="C20" s="183" t="n">
        <f aca="false">IFERROR(AVERAGEIF(C13:C19,"&gt;0"),0)</f>
        <v>0</v>
      </c>
      <c r="D20" s="184" t="n">
        <f aca="false">IFERROR(AVERAGEIF(D13:D19,"&gt;0"),0)</f>
        <v>0</v>
      </c>
      <c r="E20" s="185" t="str">
        <f aca="false">"Gap: "&amp;TEXT(D20-C20,"+0.0;-0.0;0.0")</f>
        <v>Gap: 0.0</v>
      </c>
    </row>
    <row r="22" customFormat="false" ht="21.75" hidden="false" customHeight="true" outlineLevel="0" collapsed="false">
      <c r="A22" s="12" t="s">
        <v>393</v>
      </c>
      <c r="B22" s="12"/>
      <c r="C22" s="12"/>
      <c r="D22" s="12"/>
      <c r="E22" s="12"/>
    </row>
    <row r="23" customFormat="false" ht="19.5" hidden="false" customHeight="true" outlineLevel="0" collapsed="false">
      <c r="A23" s="133" t="s">
        <v>394</v>
      </c>
      <c r="B23" s="133"/>
      <c r="C23" s="133"/>
      <c r="D23" s="133"/>
      <c r="E23" s="133"/>
    </row>
    <row r="24" customFormat="false" ht="15.75" hidden="false" customHeight="true" outlineLevel="0" collapsed="false">
      <c r="A24" s="134" t="s">
        <v>395</v>
      </c>
      <c r="B24" s="134"/>
      <c r="C24" s="134"/>
      <c r="D24" s="134"/>
      <c r="E24" s="134"/>
    </row>
    <row r="25" customFormat="false" ht="39.75" hidden="false" customHeight="true" outlineLevel="0" collapsed="false">
      <c r="A25" s="108"/>
      <c r="B25" s="108"/>
      <c r="C25" s="108"/>
      <c r="D25" s="108"/>
      <c r="E25" s="108"/>
    </row>
    <row r="27" customFormat="false" ht="19.5" hidden="false" customHeight="true" outlineLevel="0" collapsed="false">
      <c r="A27" s="133" t="s">
        <v>396</v>
      </c>
      <c r="B27" s="133"/>
      <c r="C27" s="133"/>
      <c r="D27" s="133"/>
      <c r="E27" s="133"/>
    </row>
    <row r="28" customFormat="false" ht="15.75" hidden="false" customHeight="true" outlineLevel="0" collapsed="false">
      <c r="A28" s="134" t="s">
        <v>397</v>
      </c>
      <c r="B28" s="134"/>
      <c r="C28" s="134"/>
      <c r="D28" s="134"/>
      <c r="E28" s="134"/>
    </row>
    <row r="29" customFormat="false" ht="39.75" hidden="false" customHeight="true" outlineLevel="0" collapsed="false">
      <c r="A29" s="108"/>
      <c r="B29" s="108"/>
      <c r="C29" s="108"/>
      <c r="D29" s="108"/>
      <c r="E29" s="108"/>
    </row>
    <row r="31" customFormat="false" ht="19.5" hidden="false" customHeight="true" outlineLevel="0" collapsed="false">
      <c r="A31" s="133" t="s">
        <v>398</v>
      </c>
      <c r="B31" s="133"/>
      <c r="C31" s="133"/>
      <c r="D31" s="133"/>
      <c r="E31" s="133"/>
    </row>
    <row r="32" customFormat="false" ht="15.75" hidden="false" customHeight="true" outlineLevel="0" collapsed="false">
      <c r="A32" s="134" t="s">
        <v>397</v>
      </c>
      <c r="B32" s="134"/>
      <c r="C32" s="134"/>
      <c r="D32" s="134"/>
      <c r="E32" s="134"/>
    </row>
    <row r="33" customFormat="false" ht="39.75" hidden="false" customHeight="true" outlineLevel="0" collapsed="false">
      <c r="A33" s="108"/>
      <c r="B33" s="108"/>
      <c r="C33" s="108"/>
      <c r="D33" s="108"/>
      <c r="E33" s="108"/>
    </row>
    <row r="35" customFormat="false" ht="19.5" hidden="false" customHeight="true" outlineLevel="0" collapsed="false">
      <c r="A35" s="133" t="s">
        <v>399</v>
      </c>
      <c r="B35" s="133"/>
      <c r="C35" s="133"/>
      <c r="D35" s="133"/>
      <c r="E35" s="133"/>
    </row>
    <row r="36" customFormat="false" ht="15.75" hidden="false" customHeight="true" outlineLevel="0" collapsed="false">
      <c r="A36" s="134" t="s">
        <v>400</v>
      </c>
      <c r="B36" s="134"/>
      <c r="C36" s="134"/>
      <c r="D36" s="134"/>
      <c r="E36" s="134"/>
    </row>
    <row r="37" customFormat="false" ht="39.75" hidden="false" customHeight="true" outlineLevel="0" collapsed="false">
      <c r="A37" s="108"/>
      <c r="B37" s="108"/>
      <c r="C37" s="108"/>
      <c r="D37" s="108"/>
      <c r="E37" s="108"/>
    </row>
  </sheetData>
  <mergeCells count="15">
    <mergeCell ref="A5:E5"/>
    <mergeCell ref="A7:E7"/>
    <mergeCell ref="A22:E22"/>
    <mergeCell ref="A23:E23"/>
    <mergeCell ref="A24:E24"/>
    <mergeCell ref="A25:E25"/>
    <mergeCell ref="A27:E27"/>
    <mergeCell ref="A28:E28"/>
    <mergeCell ref="A29:E29"/>
    <mergeCell ref="A31:E31"/>
    <mergeCell ref="A32:E32"/>
    <mergeCell ref="A33:E33"/>
    <mergeCell ref="A35:E35"/>
    <mergeCell ref="A36:E36"/>
    <mergeCell ref="A37:E37"/>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7C Diagnostic&amp;R&amp;9 movewithmomentum.com/freedom</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2026-05-22T23:40:03Z</dcterms:created>
  <dc:creator>openpyxl</dc:creator>
  <dc:description/>
  <dc:language>en-US</dc:language>
  <cp:lastModifiedBy/>
  <dcterms:modified xsi:type="dcterms:W3CDTF">2026-05-23T15:24:37Z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